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155" tabRatio="624" activeTab="0"/>
  </bookViews>
  <sheets>
    <sheet name="7.1resumen" sheetId="1" r:id="rId1"/>
    <sheet name="7.2mensual_SISTEMA" sheetId="2" r:id="rId2"/>
    <sheet name="7.3mensual_TENSION" sheetId="3" r:id="rId3"/>
    <sheet name="7.4POR EMPRESA" sheetId="4" r:id="rId4"/>
  </sheets>
  <definedNames>
    <definedName name="_xlnm.Print_Area" localSheetId="0">'7.1resumen'!$A$1:$H$45</definedName>
    <definedName name="_xlnm.Print_Area" localSheetId="1">'7.2mensual_SISTEMA'!$A$1:$J$66,'7.2mensual_SISTEMA'!$A$68:$J$147</definedName>
    <definedName name="_xlnm.Print_Area" localSheetId="2">'7.3mensual_TENSION'!$A$1:$M$69</definedName>
    <definedName name="_xlnm.Print_Area" localSheetId="3">'7.4POR EMPRESA'!$A$1:$Q$80</definedName>
  </definedNames>
  <calcPr fullCalcOnLoad="1"/>
</workbook>
</file>

<file path=xl/sharedStrings.xml><?xml version="1.0" encoding="utf-8"?>
<sst xmlns="http://schemas.openxmlformats.org/spreadsheetml/2006/main" count="308" uniqueCount="82">
  <si>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</si>
  <si>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</si>
  <si>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</si>
  <si>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</si>
  <si>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</si>
  <si>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</si>
  <si>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</si>
  <si>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</si>
  <si>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</si>
  <si>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</si>
  <si>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</si>
  <si>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</si>
  <si>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</si>
  <si>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</si>
  <si>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</si>
  <si>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</si>
  <si>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</si>
  <si>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</si>
  <si>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</si>
  <si>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</si>
  <si>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</si>
  <si>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</si>
  <si>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</si>
  <si>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</si>
  <si>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</si>
  <si>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</si>
  <si>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</si>
  <si>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</si>
  <si>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</si>
  <si>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</si>
  <si>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</si>
  <si>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</si>
  <si>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</si>
  <si>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</si>
  <si>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</si>
  <si>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</si>
  <si>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</si>
  <si>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</si>
  <si>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</si>
  <si>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</si>
  <si>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</si>
  <si>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</si>
  <si>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</si>
  <si>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</si>
  <si>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</si>
  <si>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</si>
  <si>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</si>
  <si>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</si>
  <si>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</si>
  <si>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</si>
  <si>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</si>
  <si>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</si>
  <si>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</si>
  <si>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</si>
  <si>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</si>
  <si>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</si>
  <si>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</si>
  <si>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</si>
  <si>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</si>
  <si>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</si>
  <si>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</si>
  <si>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</si>
  <si>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</si>
  <si>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</si>
  <si>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</si>
  <si>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</si>
  <si>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</si>
  <si>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</si>
  <si>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</si>
  <si>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</si>
  <si>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</si>
  <si>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</si>
  <si>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</si>
  <si>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</si>
  <si>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</si>
  <si>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</si>
  <si>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</si>
  <si>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</si>
  <si>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</si>
  <si>
    <t>Septiembre</t>
  </si>
  <si>
    <t xml:space="preserve">MT </t>
  </si>
  <si>
    <t xml:space="preserve">AT 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</si>
</sst>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0.0%"/>
    <numFmt numFmtId="168" formatCode="_(* #,##0_);_(* \(#,##0\);_(* &quot;-&quot;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b/>
      <sz val="10.7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.75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75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7.75"/>
      <color indexed="8"/>
      <name val="Arial"/>
      <family val="2"/>
    </font>
    <font>
      <b/>
      <sz val="9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5"/>
      <color indexed="9"/>
      <name val="Arial"/>
      <family val="2"/>
    </font>
    <font>
      <sz val="10.25"/>
      <color indexed="8"/>
      <name val="Arial"/>
      <family val="2"/>
    </font>
    <font>
      <b/>
      <sz val="9.25"/>
      <color indexed="9"/>
      <name val="Arial"/>
      <family val="2"/>
    </font>
    <font>
      <b/>
      <sz val="11"/>
      <color indexed="8"/>
      <name val="Arial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5"/>
      <color indexed="8"/>
      <name val="Arial"/>
      <family val="2"/>
    </font>
    <font>
      <b/>
      <sz val="7"/>
      <color indexed="8"/>
      <name val="Arial"/>
      <family val="2"/>
    </font>
    <font>
      <b/>
      <sz val="8.25"/>
      <color indexed="63"/>
      <name val="Arial"/>
      <family val="2"/>
    </font>
    <font>
      <b/>
      <sz val="9"/>
      <color indexed="63"/>
      <name val="Arial"/>
      <family val="2"/>
    </font>
    <font>
      <sz val="5.25"/>
      <color indexed="8"/>
      <name val="Arial"/>
      <family val="2"/>
    </font>
    <font>
      <b/>
      <sz val="8.7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double"/>
      <bottom/>
    </border>
    <border>
      <left style="medium"/>
      <right style="medium"/>
      <top/>
      <bottom style="double"/>
    </border>
    <border>
      <left/>
      <right/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/>
      <top/>
      <bottom/>
    </border>
    <border>
      <left style="medium"/>
      <right/>
      <top style="thin"/>
      <bottom/>
    </border>
    <border>
      <left style="hair"/>
      <right style="double"/>
      <top style="thin"/>
      <bottom/>
    </border>
    <border>
      <left style="double"/>
      <right style="medium"/>
      <top style="thin"/>
      <bottom/>
    </border>
    <border>
      <left style="hair"/>
      <right style="double"/>
      <top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medium"/>
    </border>
    <border>
      <left style="double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double"/>
    </border>
    <border>
      <left style="thin"/>
      <right/>
      <top/>
      <bottom style="double"/>
    </border>
    <border>
      <left style="hair"/>
      <right style="double"/>
      <top/>
      <bottom style="double"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 style="medium"/>
      <top style="double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medium"/>
      <right style="medium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medium"/>
      <right style="thin"/>
      <top style="thin"/>
      <bottom/>
    </border>
    <border>
      <left style="medium"/>
      <right style="double"/>
      <top style="thin">
        <color indexed="8"/>
      </top>
      <bottom/>
    </border>
    <border>
      <left style="double"/>
      <right/>
      <top style="thin"/>
      <bottom/>
    </border>
    <border>
      <left style="medium"/>
      <right style="thin"/>
      <top/>
      <bottom/>
    </border>
    <border>
      <left style="medium"/>
      <right style="double"/>
      <top/>
      <bottom/>
    </border>
    <border>
      <left style="double"/>
      <right/>
      <top/>
      <bottom/>
    </border>
    <border>
      <left style="medium"/>
      <right style="double"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double"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hair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double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 style="double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double"/>
      <top style="thin"/>
      <bottom style="thin"/>
    </border>
    <border>
      <left/>
      <right style="medium"/>
      <top style="medium"/>
      <bottom style="thin"/>
    </border>
    <border>
      <left style="medium"/>
      <right style="double"/>
      <top style="medium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double"/>
      <right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double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double"/>
      <top style="medium"/>
      <bottom style="thin"/>
    </border>
    <border>
      <left style="medium"/>
      <right style="medium"/>
      <top/>
      <bottom style="thin"/>
    </border>
    <border>
      <left style="double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9" fontId="0" fillId="0" borderId="15" xfId="52" applyFont="1" applyBorder="1" applyAlignment="1">
      <alignment/>
    </xf>
    <xf numFmtId="9" fontId="0" fillId="0" borderId="16" xfId="52" applyFont="1" applyBorder="1" applyAlignment="1">
      <alignment/>
    </xf>
    <xf numFmtId="9" fontId="2" fillId="0" borderId="17" xfId="52" applyFont="1" applyBorder="1" applyAlignment="1">
      <alignment/>
    </xf>
    <xf numFmtId="9" fontId="2" fillId="0" borderId="18" xfId="52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9" fontId="2" fillId="0" borderId="0" xfId="52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52" applyFont="1" applyBorder="1" applyAlignment="1">
      <alignment/>
    </xf>
    <xf numFmtId="9" fontId="0" fillId="0" borderId="0" xfId="0" applyNumberFormat="1" applyAlignment="1">
      <alignment/>
    </xf>
    <xf numFmtId="167" fontId="0" fillId="0" borderId="0" xfId="52" applyNumberFormat="1" applyFont="1" applyAlignment="1">
      <alignment/>
    </xf>
    <xf numFmtId="0" fontId="2" fillId="0" borderId="31" xfId="0" applyFon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9" fontId="5" fillId="0" borderId="35" xfId="52" applyFon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9" fontId="5" fillId="0" borderId="36" xfId="52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9" fontId="5" fillId="0" borderId="18" xfId="52" applyFont="1" applyBorder="1" applyAlignment="1">
      <alignment vertical="center"/>
    </xf>
    <xf numFmtId="9" fontId="5" fillId="0" borderId="38" xfId="52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9" fontId="5" fillId="0" borderId="13" xfId="52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9" fontId="5" fillId="0" borderId="44" xfId="52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64" fontId="8" fillId="0" borderId="46" xfId="0" applyNumberFormat="1" applyFont="1" applyBorder="1" applyAlignment="1">
      <alignment/>
    </xf>
    <xf numFmtId="9" fontId="2" fillId="0" borderId="45" xfId="52" applyFont="1" applyBorder="1" applyAlignment="1">
      <alignment/>
    </xf>
    <xf numFmtId="164" fontId="2" fillId="0" borderId="46" xfId="0" applyNumberFormat="1" applyFont="1" applyBorder="1" applyAlignment="1">
      <alignment/>
    </xf>
    <xf numFmtId="9" fontId="2" fillId="0" borderId="15" xfId="52" applyFont="1" applyBorder="1" applyAlignment="1">
      <alignment/>
    </xf>
    <xf numFmtId="0" fontId="0" fillId="0" borderId="0" xfId="0" applyAlignment="1">
      <alignment vertical="center"/>
    </xf>
    <xf numFmtId="164" fontId="0" fillId="0" borderId="4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48" xfId="0" applyNumberFormat="1" applyBorder="1" applyAlignment="1">
      <alignment vertical="center"/>
    </xf>
    <xf numFmtId="164" fontId="0" fillId="0" borderId="49" xfId="0" applyNumberFormat="1" applyBorder="1" applyAlignment="1">
      <alignment vertical="center"/>
    </xf>
    <xf numFmtId="164" fontId="0" fillId="0" borderId="50" xfId="46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51" xfId="46" applyFont="1" applyBorder="1" applyAlignment="1">
      <alignment vertical="center"/>
    </xf>
    <xf numFmtId="164" fontId="0" fillId="0" borderId="52" xfId="46" applyFont="1" applyBorder="1" applyAlignment="1">
      <alignment vertical="center"/>
    </xf>
    <xf numFmtId="164" fontId="0" fillId="0" borderId="33" xfId="46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53" xfId="0" applyNumberFormat="1" applyBorder="1" applyAlignment="1">
      <alignment vertical="center"/>
    </xf>
    <xf numFmtId="164" fontId="0" fillId="0" borderId="54" xfId="46" applyFont="1" applyBorder="1" applyAlignment="1">
      <alignment vertical="center"/>
    </xf>
    <xf numFmtId="164" fontId="0" fillId="0" borderId="55" xfId="46" applyFont="1" applyBorder="1" applyAlignment="1">
      <alignment vertical="center"/>
    </xf>
    <xf numFmtId="164" fontId="0" fillId="0" borderId="0" xfId="46" applyFont="1" applyBorder="1" applyAlignment="1">
      <alignment vertical="center"/>
    </xf>
    <xf numFmtId="164" fontId="0" fillId="0" borderId="35" xfId="46" applyFont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164" fontId="2" fillId="0" borderId="58" xfId="0" applyNumberFormat="1" applyFont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8" fillId="0" borderId="6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16" xfId="52" applyFont="1" applyBorder="1" applyAlignment="1">
      <alignment vertical="center"/>
    </xf>
    <xf numFmtId="9" fontId="0" fillId="0" borderId="61" xfId="52" applyFont="1" applyBorder="1" applyAlignment="1">
      <alignment vertical="center"/>
    </xf>
    <xf numFmtId="9" fontId="2" fillId="0" borderId="62" xfId="52" applyFont="1" applyBorder="1" applyAlignment="1">
      <alignment vertical="center"/>
    </xf>
    <xf numFmtId="9" fontId="0" fillId="0" borderId="18" xfId="52" applyFont="1" applyBorder="1" applyAlignment="1">
      <alignment vertical="center"/>
    </xf>
    <xf numFmtId="9" fontId="2" fillId="0" borderId="63" xfId="52" applyFont="1" applyBorder="1" applyAlignment="1">
      <alignment vertical="center"/>
    </xf>
    <xf numFmtId="9" fontId="2" fillId="0" borderId="18" xfId="52" applyFont="1" applyBorder="1" applyAlignment="1">
      <alignment vertical="center"/>
    </xf>
    <xf numFmtId="9" fontId="2" fillId="0" borderId="16" xfId="52" applyFont="1" applyBorder="1" applyAlignment="1">
      <alignment vertical="center"/>
    </xf>
    <xf numFmtId="0" fontId="0" fillId="0" borderId="39" xfId="0" applyBorder="1" applyAlignment="1">
      <alignment vertical="center"/>
    </xf>
    <xf numFmtId="9" fontId="0" fillId="0" borderId="45" xfId="52" applyFont="1" applyBorder="1" applyAlignment="1">
      <alignment/>
    </xf>
    <xf numFmtId="0" fontId="0" fillId="0" borderId="64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65" xfId="0" applyNumberForma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68" xfId="0" applyNumberForma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0" borderId="56" xfId="0" applyNumberFormat="1" applyFont="1" applyBorder="1" applyAlignment="1">
      <alignment vertical="center"/>
    </xf>
    <xf numFmtId="164" fontId="2" fillId="0" borderId="70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9" fontId="0" fillId="0" borderId="18" xfId="52" applyFont="1" applyBorder="1" applyAlignment="1">
      <alignment vertical="center"/>
    </xf>
    <xf numFmtId="9" fontId="0" fillId="0" borderId="61" xfId="52" applyFont="1" applyBorder="1" applyAlignment="1">
      <alignment vertical="center"/>
    </xf>
    <xf numFmtId="0" fontId="0" fillId="0" borderId="62" xfId="0" applyBorder="1" applyAlignment="1">
      <alignment vertical="center"/>
    </xf>
    <xf numFmtId="9" fontId="2" fillId="0" borderId="21" xfId="52" applyFont="1" applyBorder="1" applyAlignment="1">
      <alignment vertical="center"/>
    </xf>
    <xf numFmtId="9" fontId="2" fillId="0" borderId="73" xfId="52" applyFont="1" applyBorder="1" applyAlignment="1">
      <alignment vertical="center"/>
    </xf>
    <xf numFmtId="9" fontId="0" fillId="0" borderId="74" xfId="52" applyFont="1" applyBorder="1" applyAlignment="1">
      <alignment vertical="center"/>
    </xf>
    <xf numFmtId="9" fontId="0" fillId="0" borderId="75" xfId="52" applyFont="1" applyBorder="1" applyAlignment="1">
      <alignment vertical="center"/>
    </xf>
    <xf numFmtId="0" fontId="0" fillId="0" borderId="76" xfId="0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77" xfId="0" applyNumberFormat="1" applyFont="1" applyBorder="1" applyAlignment="1">
      <alignment vertical="center"/>
    </xf>
    <xf numFmtId="0" fontId="0" fillId="0" borderId="78" xfId="0" applyBorder="1" applyAlignment="1">
      <alignment vertical="center"/>
    </xf>
    <xf numFmtId="164" fontId="2" fillId="0" borderId="7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3" xfId="0" applyNumberFormat="1" applyBorder="1" applyAlignment="1">
      <alignment vertical="center"/>
    </xf>
    <xf numFmtId="2" fontId="0" fillId="0" borderId="8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81" xfId="0" applyNumberFormat="1" applyBorder="1" applyAlignment="1">
      <alignment vertical="center"/>
    </xf>
    <xf numFmtId="2" fontId="0" fillId="0" borderId="82" xfId="0" applyNumberFormat="1" applyBorder="1" applyAlignment="1">
      <alignment vertical="center"/>
    </xf>
    <xf numFmtId="2" fontId="0" fillId="0" borderId="83" xfId="0" applyNumberFormat="1" applyBorder="1" applyAlignment="1">
      <alignment vertical="center"/>
    </xf>
    <xf numFmtId="2" fontId="0" fillId="0" borderId="50" xfId="0" applyNumberFormat="1" applyBorder="1" applyAlignment="1">
      <alignment vertical="center"/>
    </xf>
    <xf numFmtId="2" fontId="0" fillId="0" borderId="77" xfId="0" applyNumberFormat="1" applyBorder="1" applyAlignment="1">
      <alignment vertical="center"/>
    </xf>
    <xf numFmtId="2" fontId="0" fillId="0" borderId="49" xfId="0" applyNumberFormat="1" applyBorder="1" applyAlignment="1">
      <alignment vertical="center"/>
    </xf>
    <xf numFmtId="2" fontId="8" fillId="0" borderId="50" xfId="0" applyNumberFormat="1" applyFont="1" applyBorder="1" applyAlignment="1">
      <alignment horizontal="center" vertical="center"/>
    </xf>
    <xf numFmtId="9" fontId="2" fillId="0" borderId="62" xfId="52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0" fillId="0" borderId="8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85" xfId="0" applyNumberForma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77" xfId="0" applyNumberFormat="1" applyFill="1" applyBorder="1" applyAlignment="1">
      <alignment vertical="center"/>
    </xf>
    <xf numFmtId="166" fontId="0" fillId="0" borderId="47" xfId="0" applyNumberFormat="1" applyFill="1" applyBorder="1" applyAlignment="1">
      <alignment/>
    </xf>
    <xf numFmtId="165" fontId="0" fillId="0" borderId="0" xfId="0" applyNumberFormat="1" applyAlignment="1">
      <alignment/>
    </xf>
    <xf numFmtId="4" fontId="0" fillId="0" borderId="84" xfId="0" applyNumberFormat="1" applyBorder="1" applyAlignment="1">
      <alignment vertical="center"/>
    </xf>
    <xf numFmtId="2" fontId="0" fillId="0" borderId="86" xfId="0" applyNumberFormat="1" applyBorder="1" applyAlignment="1">
      <alignment vertical="center"/>
    </xf>
    <xf numFmtId="2" fontId="0" fillId="0" borderId="87" xfId="0" applyNumberFormat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9" fontId="0" fillId="0" borderId="16" xfId="52" applyFont="1" applyBorder="1" applyAlignment="1">
      <alignment vertical="center"/>
    </xf>
    <xf numFmtId="164" fontId="0" fillId="0" borderId="52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64" fontId="0" fillId="0" borderId="88" xfId="0" applyNumberFormat="1" applyBorder="1" applyAlignment="1">
      <alignment vertical="center"/>
    </xf>
    <xf numFmtId="4" fontId="4" fillId="0" borderId="84" xfId="0" applyNumberFormat="1" applyFont="1" applyBorder="1" applyAlignment="1">
      <alignment vertical="center"/>
    </xf>
    <xf numFmtId="164" fontId="0" fillId="0" borderId="89" xfId="46" applyFont="1" applyBorder="1" applyAlignment="1">
      <alignment horizontal="center" vertical="center"/>
    </xf>
    <xf numFmtId="164" fontId="0" fillId="0" borderId="90" xfId="46" applyFont="1" applyBorder="1" applyAlignment="1">
      <alignment horizontal="center" vertical="center"/>
    </xf>
    <xf numFmtId="164" fontId="0" fillId="0" borderId="91" xfId="46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right" vertical="center"/>
    </xf>
    <xf numFmtId="0" fontId="6" fillId="33" borderId="93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33" borderId="96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164" fontId="77" fillId="33" borderId="101" xfId="46" applyFont="1" applyFill="1" applyBorder="1" applyAlignment="1">
      <alignment horizontal="center" vertical="center"/>
    </xf>
    <xf numFmtId="164" fontId="7" fillId="33" borderId="92" xfId="46" applyFont="1" applyFill="1" applyBorder="1" applyAlignment="1">
      <alignment horizontal="center" vertical="center"/>
    </xf>
    <xf numFmtId="164" fontId="0" fillId="0" borderId="67" xfId="0" applyNumberFormat="1" applyBorder="1" applyAlignment="1">
      <alignment/>
    </xf>
    <xf numFmtId="164" fontId="2" fillId="0" borderId="102" xfId="0" applyNumberFormat="1" applyFont="1" applyBorder="1" applyAlignment="1">
      <alignment/>
    </xf>
    <xf numFmtId="9" fontId="0" fillId="0" borderId="78" xfId="52" applyFont="1" applyBorder="1" applyAlignment="1">
      <alignment/>
    </xf>
    <xf numFmtId="0" fontId="7" fillId="33" borderId="92" xfId="0" applyFont="1" applyFill="1" applyBorder="1" applyAlignment="1">
      <alignment horizontal="center" vertical="center"/>
    </xf>
    <xf numFmtId="9" fontId="2" fillId="0" borderId="78" xfId="52" applyFont="1" applyBorder="1" applyAlignment="1">
      <alignment/>
    </xf>
    <xf numFmtId="0" fontId="7" fillId="33" borderId="103" xfId="0" applyFont="1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106" xfId="0" applyFont="1" applyFill="1" applyBorder="1" applyAlignment="1">
      <alignment/>
    </xf>
    <xf numFmtId="0" fontId="7" fillId="33" borderId="9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77" xfId="0" applyFont="1" applyFill="1" applyBorder="1" applyAlignment="1">
      <alignment horizontal="centerContinuous" vertical="center" wrapText="1"/>
    </xf>
    <xf numFmtId="0" fontId="7" fillId="33" borderId="107" xfId="0" applyFont="1" applyFill="1" applyBorder="1" applyAlignment="1">
      <alignment horizontal="center" vertical="center" wrapText="1"/>
    </xf>
    <xf numFmtId="0" fontId="7" fillId="33" borderId="107" xfId="0" applyFont="1" applyFill="1" applyBorder="1" applyAlignment="1">
      <alignment horizontal="centerContinuous" vertical="center" wrapText="1"/>
    </xf>
    <xf numFmtId="0" fontId="7" fillId="33" borderId="77" xfId="0" applyFont="1" applyFill="1" applyBorder="1" applyAlignment="1">
      <alignment horizontal="centerContinuous" vertical="center" wrapText="1"/>
    </xf>
    <xf numFmtId="0" fontId="7" fillId="33" borderId="108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Continuous" vertical="center" wrapText="1"/>
    </xf>
    <xf numFmtId="0" fontId="7" fillId="33" borderId="101" xfId="0" applyFont="1" applyFill="1" applyBorder="1" applyAlignment="1">
      <alignment vertical="center"/>
    </xf>
    <xf numFmtId="0" fontId="7" fillId="33" borderId="109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7" fillId="33" borderId="112" xfId="0" applyFont="1" applyFill="1" applyBorder="1" applyAlignment="1">
      <alignment vertical="center"/>
    </xf>
    <xf numFmtId="0" fontId="7" fillId="33" borderId="1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Continuous" vertical="center" wrapText="1"/>
    </xf>
    <xf numFmtId="0" fontId="7" fillId="33" borderId="68" xfId="0" applyFont="1" applyFill="1" applyBorder="1" applyAlignment="1">
      <alignment horizontal="centerContinuous" vertical="center" wrapText="1"/>
    </xf>
    <xf numFmtId="0" fontId="7" fillId="33" borderId="11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115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116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6" fillId="33" borderId="117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centerContinuous" vertical="center" wrapText="1"/>
    </xf>
    <xf numFmtId="0" fontId="7" fillId="33" borderId="47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6" fillId="33" borderId="104" xfId="0" applyFont="1" applyFill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right" vertical="center"/>
    </xf>
    <xf numFmtId="0" fontId="10" fillId="33" borderId="92" xfId="0" applyFont="1" applyFill="1" applyBorder="1" applyAlignment="1">
      <alignment horizontal="right" vertical="center"/>
    </xf>
    <xf numFmtId="0" fontId="11" fillId="33" borderId="109" xfId="0" applyFont="1" applyFill="1" applyBorder="1" applyAlignment="1">
      <alignment horizontal="center" vertical="center" wrapText="1"/>
    </xf>
    <xf numFmtId="0" fontId="11" fillId="33" borderId="120" xfId="0" applyFont="1" applyFill="1" applyBorder="1" applyAlignment="1">
      <alignment horizontal="center" vertical="center" wrapText="1"/>
    </xf>
    <xf numFmtId="0" fontId="11" fillId="33" borderId="99" xfId="0" applyFont="1" applyFill="1" applyBorder="1" applyAlignment="1">
      <alignment horizontal="center" vertical="center" wrapText="1"/>
    </xf>
    <xf numFmtId="0" fontId="11" fillId="33" borderId="121" xfId="0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/>
    </xf>
    <xf numFmtId="0" fontId="6" fillId="33" borderId="109" xfId="0" applyFont="1" applyFill="1" applyBorder="1" applyAlignment="1">
      <alignment horizontal="center" vertical="center"/>
    </xf>
    <xf numFmtId="0" fontId="6" fillId="33" borderId="92" xfId="0" applyFont="1" applyFill="1" applyBorder="1" applyAlignment="1">
      <alignment horizontal="center" vertical="center"/>
    </xf>
    <xf numFmtId="0" fontId="7" fillId="33" borderId="122" xfId="0" applyFont="1" applyFill="1" applyBorder="1" applyAlignment="1">
      <alignment horizontal="center" vertical="center"/>
    </xf>
    <xf numFmtId="0" fontId="7" fillId="33" borderId="121" xfId="0" applyFont="1" applyFill="1" applyBorder="1" applyAlignment="1">
      <alignment horizontal="center" vertical="center"/>
    </xf>
    <xf numFmtId="2" fontId="0" fillId="0" borderId="54" xfId="0" applyNumberFormat="1" applyBorder="1" applyAlignment="1">
      <alignment vertical="center"/>
    </xf>
    <xf numFmtId="2" fontId="0" fillId="0" borderId="98" xfId="0" applyNumberFormat="1" applyBorder="1" applyAlignment="1">
      <alignment vertical="center"/>
    </xf>
    <xf numFmtId="164" fontId="7" fillId="33" borderId="98" xfId="46" applyFont="1" applyFill="1" applyBorder="1" applyAlignment="1">
      <alignment horizontal="center" vertical="center"/>
    </xf>
    <xf numFmtId="2" fontId="0" fillId="0" borderId="114" xfId="0" applyNumberFormat="1" applyBorder="1" applyAlignment="1">
      <alignment vertical="center"/>
    </xf>
    <xf numFmtId="164" fontId="77" fillId="33" borderId="98" xfId="46" applyFont="1" applyFill="1" applyBorder="1" applyAlignment="1">
      <alignment horizontal="center" vertical="center"/>
    </xf>
    <xf numFmtId="2" fontId="0" fillId="0" borderId="123" xfId="0" applyNumberFormat="1" applyBorder="1" applyAlignment="1">
      <alignment vertical="center"/>
    </xf>
    <xf numFmtId="164" fontId="0" fillId="0" borderId="0" xfId="46" applyFont="1" applyAlignment="1">
      <alignment/>
    </xf>
    <xf numFmtId="164" fontId="0" fillId="0" borderId="0" xfId="46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2" fontId="78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9" fontId="78" fillId="0" borderId="0" xfId="52" applyFont="1" applyBorder="1" applyAlignment="1">
      <alignment/>
    </xf>
    <xf numFmtId="9" fontId="78" fillId="0" borderId="0" xfId="52" applyNumberFormat="1" applyFont="1" applyBorder="1" applyAlignment="1">
      <alignment/>
    </xf>
    <xf numFmtId="2" fontId="78" fillId="0" borderId="124" xfId="0" applyNumberFormat="1" applyFont="1" applyBorder="1" applyAlignment="1">
      <alignment/>
    </xf>
    <xf numFmtId="2" fontId="78" fillId="0" borderId="125" xfId="0" applyNumberFormat="1" applyFont="1" applyBorder="1" applyAlignment="1">
      <alignment/>
    </xf>
    <xf numFmtId="4" fontId="78" fillId="0" borderId="126" xfId="0" applyNumberFormat="1" applyFont="1" applyBorder="1" applyAlignment="1">
      <alignment/>
    </xf>
    <xf numFmtId="0" fontId="78" fillId="0" borderId="127" xfId="0" applyFont="1" applyBorder="1" applyAlignment="1">
      <alignment/>
    </xf>
    <xf numFmtId="2" fontId="78" fillId="0" borderId="126" xfId="0" applyNumberFormat="1" applyFont="1" applyBorder="1" applyAlignment="1">
      <alignment/>
    </xf>
    <xf numFmtId="2" fontId="78" fillId="0" borderId="128" xfId="0" applyNumberFormat="1" applyFont="1" applyBorder="1" applyAlignment="1">
      <alignment/>
    </xf>
    <xf numFmtId="0" fontId="78" fillId="0" borderId="129" xfId="0" applyFont="1" applyBorder="1" applyAlignment="1">
      <alignment/>
    </xf>
    <xf numFmtId="0" fontId="79" fillId="0" borderId="124" xfId="0" applyFont="1" applyFill="1" applyBorder="1" applyAlignment="1">
      <alignment/>
    </xf>
    <xf numFmtId="0" fontId="78" fillId="0" borderId="130" xfId="0" applyFont="1" applyBorder="1" applyAlignment="1">
      <alignment/>
    </xf>
    <xf numFmtId="0" fontId="79" fillId="0" borderId="130" xfId="0" applyFont="1" applyFill="1" applyBorder="1" applyAlignment="1">
      <alignment/>
    </xf>
    <xf numFmtId="0" fontId="78" fillId="0" borderId="125" xfId="0" applyFont="1" applyBorder="1" applyAlignment="1">
      <alignment/>
    </xf>
    <xf numFmtId="0" fontId="78" fillId="0" borderId="126" xfId="0" applyFont="1" applyBorder="1" applyAlignment="1">
      <alignment/>
    </xf>
    <xf numFmtId="2" fontId="78" fillId="0" borderId="127" xfId="0" applyNumberFormat="1" applyFont="1" applyBorder="1" applyAlignment="1">
      <alignment/>
    </xf>
    <xf numFmtId="0" fontId="78" fillId="0" borderId="127" xfId="0" applyFont="1" applyBorder="1" applyAlignment="1">
      <alignment horizontal="center"/>
    </xf>
    <xf numFmtId="0" fontId="79" fillId="0" borderId="126" xfId="0" applyFont="1" applyBorder="1" applyAlignment="1">
      <alignment/>
    </xf>
    <xf numFmtId="0" fontId="78" fillId="0" borderId="128" xfId="0" applyFont="1" applyBorder="1" applyAlignment="1">
      <alignment/>
    </xf>
    <xf numFmtId="9" fontId="78" fillId="0" borderId="131" xfId="52" applyNumberFormat="1" applyFont="1" applyBorder="1" applyAlignment="1">
      <alignment/>
    </xf>
    <xf numFmtId="9" fontId="78" fillId="0" borderId="129" xfId="52" applyNumberFormat="1" applyFont="1" applyBorder="1" applyAlignment="1">
      <alignment/>
    </xf>
    <xf numFmtId="0" fontId="78" fillId="0" borderId="124" xfId="0" applyFont="1" applyBorder="1" applyAlignment="1">
      <alignment/>
    </xf>
    <xf numFmtId="0" fontId="79" fillId="0" borderId="130" xfId="0" applyFont="1" applyBorder="1" applyAlignment="1">
      <alignment/>
    </xf>
    <xf numFmtId="9" fontId="78" fillId="0" borderId="126" xfId="52" applyFont="1" applyBorder="1" applyAlignment="1">
      <alignment/>
    </xf>
    <xf numFmtId="9" fontId="78" fillId="0" borderId="127" xfId="52" applyFont="1" applyBorder="1" applyAlignment="1">
      <alignment/>
    </xf>
    <xf numFmtId="0" fontId="78" fillId="0" borderId="131" xfId="0" applyFont="1" applyBorder="1" applyAlignment="1">
      <alignment/>
    </xf>
    <xf numFmtId="9" fontId="78" fillId="0" borderId="131" xfId="52" applyFont="1" applyBorder="1" applyAlignment="1">
      <alignment/>
    </xf>
    <xf numFmtId="9" fontId="78" fillId="0" borderId="129" xfId="52" applyFont="1" applyBorder="1" applyAlignment="1">
      <alignment/>
    </xf>
    <xf numFmtId="164" fontId="78" fillId="0" borderId="0" xfId="0" applyNumberFormat="1" applyFont="1" applyBorder="1" applyAlignment="1">
      <alignment/>
    </xf>
    <xf numFmtId="1" fontId="78" fillId="0" borderId="0" xfId="52" applyNumberFormat="1" applyFont="1" applyBorder="1" applyAlignment="1">
      <alignment/>
    </xf>
    <xf numFmtId="164" fontId="78" fillId="0" borderId="126" xfId="0" applyNumberFormat="1" applyFont="1" applyBorder="1" applyAlignment="1">
      <alignment/>
    </xf>
    <xf numFmtId="164" fontId="78" fillId="0" borderId="127" xfId="0" applyNumberFormat="1" applyFont="1" applyBorder="1" applyAlignment="1">
      <alignment/>
    </xf>
    <xf numFmtId="9" fontId="78" fillId="0" borderId="128" xfId="52" applyFont="1" applyBorder="1" applyAlignment="1">
      <alignment/>
    </xf>
    <xf numFmtId="166" fontId="78" fillId="34" borderId="124" xfId="0" applyNumberFormat="1" applyFont="1" applyFill="1" applyBorder="1" applyAlignment="1">
      <alignment/>
    </xf>
    <xf numFmtId="166" fontId="78" fillId="34" borderId="125" xfId="0" applyNumberFormat="1" applyFont="1" applyFill="1" applyBorder="1" applyAlignment="1">
      <alignment/>
    </xf>
    <xf numFmtId="166" fontId="78" fillId="34" borderId="126" xfId="0" applyNumberFormat="1" applyFont="1" applyFill="1" applyBorder="1" applyAlignment="1">
      <alignment/>
    </xf>
    <xf numFmtId="166" fontId="78" fillId="34" borderId="127" xfId="0" applyNumberFormat="1" applyFont="1" applyFill="1" applyBorder="1" applyAlignment="1">
      <alignment/>
    </xf>
    <xf numFmtId="0" fontId="78" fillId="0" borderId="124" xfId="0" applyFont="1" applyBorder="1" applyAlignment="1">
      <alignment horizontal="center"/>
    </xf>
    <xf numFmtId="0" fontId="78" fillId="0" borderId="130" xfId="0" applyFont="1" applyBorder="1" applyAlignment="1">
      <alignment horizontal="center"/>
    </xf>
    <xf numFmtId="1" fontId="78" fillId="0" borderId="126" xfId="52" applyNumberFormat="1" applyFont="1" applyBorder="1" applyAlignment="1">
      <alignment/>
    </xf>
    <xf numFmtId="9" fontId="78" fillId="0" borderId="127" xfId="52" applyNumberFormat="1" applyFont="1" applyBorder="1" applyAlignment="1">
      <alignment/>
    </xf>
    <xf numFmtId="164" fontId="78" fillId="0" borderId="131" xfId="0" applyNumberFormat="1" applyFont="1" applyBorder="1" applyAlignment="1">
      <alignment/>
    </xf>
    <xf numFmtId="9" fontId="78" fillId="0" borderId="124" xfId="52" applyNumberFormat="1" applyFont="1" applyBorder="1" applyAlignment="1">
      <alignment/>
    </xf>
    <xf numFmtId="9" fontId="78" fillId="0" borderId="125" xfId="52" applyNumberFormat="1" applyFont="1" applyBorder="1" applyAlignment="1">
      <alignment/>
    </xf>
    <xf numFmtId="9" fontId="78" fillId="0" borderId="128" xfId="52" applyNumberFormat="1" applyFont="1" applyBorder="1" applyAlignment="1">
      <alignment/>
    </xf>
    <xf numFmtId="9" fontId="78" fillId="0" borderId="124" xfId="52" applyFont="1" applyBorder="1" applyAlignment="1">
      <alignment/>
    </xf>
    <xf numFmtId="9" fontId="78" fillId="0" borderId="125" xfId="52" applyFont="1" applyBorder="1" applyAlignment="1">
      <alignment/>
    </xf>
    <xf numFmtId="0" fontId="78" fillId="0" borderId="124" xfId="0" applyFont="1" applyBorder="1" applyAlignment="1">
      <alignment vertical="center"/>
    </xf>
    <xf numFmtId="0" fontId="78" fillId="0" borderId="130" xfId="0" applyFont="1" applyBorder="1" applyAlignment="1">
      <alignment horizontal="center" vertical="center"/>
    </xf>
    <xf numFmtId="0" fontId="78" fillId="0" borderId="130" xfId="0" applyFont="1" applyBorder="1" applyAlignment="1">
      <alignment vertical="center"/>
    </xf>
    <xf numFmtId="0" fontId="78" fillId="0" borderId="125" xfId="0" applyFont="1" applyBorder="1" applyAlignment="1">
      <alignment vertical="center"/>
    </xf>
    <xf numFmtId="0" fontId="78" fillId="0" borderId="126" xfId="0" applyFont="1" applyBorder="1" applyAlignment="1">
      <alignment vertical="center"/>
    </xf>
    <xf numFmtId="164" fontId="78" fillId="0" borderId="0" xfId="0" applyNumberFormat="1" applyFont="1" applyBorder="1" applyAlignment="1">
      <alignment vertical="center"/>
    </xf>
    <xf numFmtId="9" fontId="78" fillId="0" borderId="0" xfId="52" applyFont="1" applyBorder="1" applyAlignment="1">
      <alignment vertical="center"/>
    </xf>
    <xf numFmtId="9" fontId="78" fillId="0" borderId="127" xfId="52" applyFont="1" applyBorder="1" applyAlignment="1">
      <alignment vertical="center"/>
    </xf>
    <xf numFmtId="0" fontId="78" fillId="0" borderId="127" xfId="0" applyFont="1" applyBorder="1" applyAlignment="1">
      <alignment vertical="center"/>
    </xf>
    <xf numFmtId="0" fontId="78" fillId="0" borderId="128" xfId="0" applyFont="1" applyBorder="1" applyAlignment="1">
      <alignment vertical="center"/>
    </xf>
    <xf numFmtId="9" fontId="78" fillId="0" borderId="131" xfId="52" applyFont="1" applyBorder="1" applyAlignment="1">
      <alignment vertical="center"/>
    </xf>
    <xf numFmtId="0" fontId="78" fillId="0" borderId="131" xfId="0" applyFont="1" applyBorder="1" applyAlignment="1">
      <alignment vertical="center"/>
    </xf>
    <xf numFmtId="0" fontId="78" fillId="0" borderId="129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9" fontId="78" fillId="0" borderId="0" xfId="52" applyFont="1" applyBorder="1" applyAlignment="1">
      <alignment horizontal="center"/>
    </xf>
    <xf numFmtId="167" fontId="78" fillId="0" borderId="0" xfId="52" applyNumberFormat="1" applyFont="1" applyBorder="1" applyAlignment="1">
      <alignment/>
    </xf>
    <xf numFmtId="9" fontId="78" fillId="0" borderId="0" xfId="0" applyNumberFormat="1" applyFont="1" applyBorder="1" applyAlignment="1">
      <alignment/>
    </xf>
    <xf numFmtId="43" fontId="78" fillId="0" borderId="124" xfId="0" applyNumberFormat="1" applyFont="1" applyBorder="1" applyAlignment="1">
      <alignment/>
    </xf>
    <xf numFmtId="43" fontId="78" fillId="0" borderId="130" xfId="0" applyNumberFormat="1" applyFont="1" applyBorder="1" applyAlignment="1">
      <alignment/>
    </xf>
    <xf numFmtId="167" fontId="78" fillId="0" borderId="131" xfId="52" applyNumberFormat="1" applyFont="1" applyBorder="1" applyAlignment="1">
      <alignment/>
    </xf>
    <xf numFmtId="0" fontId="78" fillId="0" borderId="12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93" xfId="0" applyFont="1" applyFill="1" applyBorder="1" applyAlignment="1">
      <alignment horizontal="center" vertical="center"/>
    </xf>
    <xf numFmtId="0" fontId="6" fillId="33" borderId="134" xfId="0" applyFont="1" applyFill="1" applyBorder="1" applyAlignment="1">
      <alignment horizontal="center" vertical="center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33" borderId="92" xfId="0" applyFont="1" applyFill="1" applyBorder="1" applyAlignment="1">
      <alignment horizontal="center"/>
    </xf>
    <xf numFmtId="0" fontId="7" fillId="33" borderId="96" xfId="0" applyFont="1" applyFill="1" applyBorder="1" applyAlignment="1">
      <alignment horizontal="center"/>
    </xf>
    <xf numFmtId="0" fontId="7" fillId="33" borderId="112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 horizontal="center" vertical="center"/>
    </xf>
    <xf numFmtId="0" fontId="7" fillId="33" borderId="137" xfId="0" applyFont="1" applyFill="1" applyBorder="1" applyAlignment="1">
      <alignment/>
    </xf>
    <xf numFmtId="0" fontId="6" fillId="33" borderId="94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38" xfId="0" applyFont="1" applyFill="1" applyBorder="1" applyAlignment="1">
      <alignment horizontal="center" vertical="center" wrapText="1"/>
    </xf>
    <xf numFmtId="0" fontId="7" fillId="33" borderId="139" xfId="0" applyFont="1" applyFill="1" applyBorder="1" applyAlignment="1">
      <alignment horizontal="center" vertical="center"/>
    </xf>
    <xf numFmtId="0" fontId="7" fillId="33" borderId="140" xfId="0" applyFont="1" applyFill="1" applyBorder="1" applyAlignment="1">
      <alignment horizontal="center" vertical="center"/>
    </xf>
    <xf numFmtId="0" fontId="6" fillId="33" borderId="1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7" xfId="0" applyFont="1" applyFill="1" applyBorder="1" applyAlignment="1">
      <alignment horizontal="center" vertical="center"/>
    </xf>
    <xf numFmtId="0" fontId="7" fillId="33" borderId="141" xfId="0" applyFont="1" applyFill="1" applyBorder="1" applyAlignment="1">
      <alignment horizontal="center" vertical="center" wrapText="1"/>
    </xf>
    <xf numFmtId="0" fontId="7" fillId="33" borderId="112" xfId="0" applyFont="1" applyFill="1" applyBorder="1" applyAlignment="1">
      <alignment/>
    </xf>
    <xf numFmtId="0" fontId="7" fillId="33" borderId="100" xfId="0" applyFont="1" applyFill="1" applyBorder="1" applyAlignment="1">
      <alignment/>
    </xf>
    <xf numFmtId="0" fontId="7" fillId="33" borderId="94" xfId="0" applyFont="1" applyFill="1" applyBorder="1" applyAlignment="1">
      <alignment vertical="center" wrapText="1"/>
    </xf>
    <xf numFmtId="0" fontId="7" fillId="33" borderId="112" xfId="0" applyFont="1" applyFill="1" applyBorder="1" applyAlignment="1">
      <alignment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33" borderId="142" xfId="0" applyFont="1" applyFill="1" applyBorder="1" applyAlignment="1">
      <alignment horizontal="center" vertical="center" wrapText="1"/>
    </xf>
    <xf numFmtId="0" fontId="7" fillId="33" borderId="143" xfId="0" applyFont="1" applyFill="1" applyBorder="1" applyAlignment="1">
      <alignment/>
    </xf>
    <xf numFmtId="0" fontId="7" fillId="33" borderId="103" xfId="0" applyFont="1" applyFill="1" applyBorder="1" applyAlignment="1">
      <alignment horizontal="center" vertical="center" wrapText="1"/>
    </xf>
    <xf numFmtId="0" fontId="7" fillId="33" borderId="144" xfId="0" applyFont="1" applyFill="1" applyBorder="1" applyAlignment="1">
      <alignment vertical="center" wrapText="1"/>
    </xf>
    <xf numFmtId="0" fontId="7" fillId="33" borderId="142" xfId="0" applyFont="1" applyFill="1" applyBorder="1" applyAlignment="1">
      <alignment vertical="center" wrapText="1"/>
    </xf>
    <xf numFmtId="0" fontId="6" fillId="33" borderId="76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6" fillId="33" borderId="145" xfId="0" applyFont="1" applyFill="1" applyBorder="1" applyAlignment="1">
      <alignment horizontal="center" vertical="center" wrapText="1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142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 wrapText="1"/>
    </xf>
    <xf numFmtId="0" fontId="6" fillId="33" borderId="147" xfId="0" applyFont="1" applyFill="1" applyBorder="1" applyAlignment="1">
      <alignment horizontal="center" vertical="center" wrapText="1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148" xfId="0" applyFont="1" applyFill="1" applyBorder="1" applyAlignment="1">
      <alignment horizontal="center" vertical="center"/>
    </xf>
    <xf numFmtId="0" fontId="6" fillId="33" borderId="14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37" xfId="0" applyFont="1" applyFill="1" applyBorder="1" applyAlignment="1">
      <alignment horizontal="center" vertical="center" wrapText="1"/>
    </xf>
    <xf numFmtId="164" fontId="7" fillId="33" borderId="150" xfId="46" applyFont="1" applyFill="1" applyBorder="1" applyAlignment="1">
      <alignment horizontal="center" vertical="center" wrapText="1"/>
    </xf>
    <xf numFmtId="164" fontId="7" fillId="33" borderId="151" xfId="46" applyFont="1" applyFill="1" applyBorder="1" applyAlignment="1">
      <alignment horizontal="center" vertical="center" wrapText="1"/>
    </xf>
    <xf numFmtId="0" fontId="7" fillId="33" borderId="152" xfId="0" applyFont="1" applyFill="1" applyBorder="1" applyAlignment="1">
      <alignment horizontal="center" vertical="center" wrapText="1"/>
    </xf>
    <xf numFmtId="0" fontId="11" fillId="33" borderId="153" xfId="0" applyFont="1" applyFill="1" applyBorder="1" applyAlignment="1">
      <alignment horizontal="center" vertical="center" wrapText="1"/>
    </xf>
    <xf numFmtId="0" fontId="11" fillId="33" borderId="154" xfId="0" applyFont="1" applyFill="1" applyBorder="1" applyAlignment="1">
      <alignment horizontal="center" vertical="center" wrapText="1"/>
    </xf>
    <xf numFmtId="0" fontId="6" fillId="33" borderId="155" xfId="0" applyFont="1" applyFill="1" applyBorder="1" applyAlignment="1">
      <alignment horizontal="center" vertical="center"/>
    </xf>
    <xf numFmtId="0" fontId="6" fillId="33" borderId="156" xfId="0" applyFont="1" applyFill="1" applyBorder="1" applyAlignment="1">
      <alignment horizontal="center" vertical="center"/>
    </xf>
    <xf numFmtId="0" fontId="6" fillId="33" borderId="15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6" fillId="33" borderId="158" xfId="0" applyFont="1" applyFill="1" applyBorder="1" applyAlignment="1">
      <alignment horizontal="center" vertical="center"/>
    </xf>
    <xf numFmtId="0" fontId="6" fillId="33" borderId="159" xfId="0" applyFont="1" applyFill="1" applyBorder="1" applyAlignment="1">
      <alignment horizontal="center" vertical="center"/>
    </xf>
    <xf numFmtId="0" fontId="11" fillId="33" borderId="160" xfId="0" applyFont="1" applyFill="1" applyBorder="1" applyAlignment="1">
      <alignment horizontal="center" vertical="center" wrapText="1"/>
    </xf>
    <xf numFmtId="0" fontId="11" fillId="33" borderId="161" xfId="0" applyFont="1" applyFill="1" applyBorder="1" applyAlignment="1">
      <alignment horizontal="center" vertical="center" wrapText="1"/>
    </xf>
    <xf numFmtId="4" fontId="8" fillId="0" borderId="77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9" fontId="2" fillId="0" borderId="18" xfId="52" applyFont="1" applyBorder="1" applyAlignment="1">
      <alignment horizontal="center" vertical="center"/>
    </xf>
    <xf numFmtId="9" fontId="2" fillId="0" borderId="61" xfId="52" applyFont="1" applyBorder="1" applyAlignment="1">
      <alignment horizontal="center" vertical="center"/>
    </xf>
    <xf numFmtId="0" fontId="7" fillId="33" borderId="162" xfId="0" applyFont="1" applyFill="1" applyBorder="1" applyAlignment="1">
      <alignment horizontal="center" vertical="center"/>
    </xf>
    <xf numFmtId="0" fontId="7" fillId="33" borderId="163" xfId="0" applyFont="1" applyFill="1" applyBorder="1" applyAlignment="1">
      <alignment horizontal="center" vertical="center"/>
    </xf>
    <xf numFmtId="0" fontId="6" fillId="33" borderId="158" xfId="0" applyFont="1" applyFill="1" applyBorder="1" applyAlignment="1">
      <alignment horizontal="center" vertical="center" wrapText="1"/>
    </xf>
    <xf numFmtId="0" fontId="6" fillId="33" borderId="159" xfId="0" applyFont="1" applyFill="1" applyBorder="1" applyAlignment="1">
      <alignment horizontal="center" vertical="center" wrapText="1"/>
    </xf>
    <xf numFmtId="0" fontId="6" fillId="33" borderId="164" xfId="0" applyFont="1" applyFill="1" applyBorder="1" applyAlignment="1">
      <alignment horizontal="center" vertical="center" wrapText="1"/>
    </xf>
    <xf numFmtId="167" fontId="2" fillId="0" borderId="18" xfId="52" applyNumberFormat="1" applyFont="1" applyBorder="1" applyAlignment="1">
      <alignment horizontal="center" vertical="center"/>
    </xf>
    <xf numFmtId="167" fontId="2" fillId="0" borderId="16" xfId="52" applyNumberFormat="1" applyFont="1" applyBorder="1" applyAlignment="1">
      <alignment horizontal="center" vertical="center"/>
    </xf>
    <xf numFmtId="167" fontId="2" fillId="0" borderId="61" xfId="52" applyNumberFormat="1" applyFont="1" applyBorder="1" applyAlignment="1">
      <alignment horizontal="center" vertical="center"/>
    </xf>
    <xf numFmtId="0" fontId="6" fillId="33" borderId="162" xfId="0" applyFont="1" applyFill="1" applyBorder="1" applyAlignment="1">
      <alignment horizontal="center" vertical="center" wrapText="1"/>
    </xf>
    <xf numFmtId="0" fontId="6" fillId="33" borderId="163" xfId="0" applyFont="1" applyFill="1" applyBorder="1" applyAlignment="1">
      <alignment horizontal="center" vertical="center" wrapText="1"/>
    </xf>
    <xf numFmtId="9" fontId="2" fillId="0" borderId="16" xfId="52" applyFont="1" applyBorder="1" applyAlignment="1">
      <alignment horizontal="center" vertical="center"/>
    </xf>
    <xf numFmtId="0" fontId="7" fillId="33" borderId="147" xfId="0" applyFont="1" applyFill="1" applyBorder="1" applyAlignment="1">
      <alignment horizontal="center" vertical="center" wrapText="1"/>
    </xf>
    <xf numFmtId="0" fontId="6" fillId="33" borderId="165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166" xfId="0" applyFont="1" applyFill="1" applyBorder="1" applyAlignment="1">
      <alignment horizontal="center" vertical="center" wrapText="1"/>
    </xf>
    <xf numFmtId="164" fontId="7" fillId="33" borderId="167" xfId="46" applyFont="1" applyFill="1" applyBorder="1" applyAlignment="1">
      <alignment horizontal="center" vertical="center"/>
    </xf>
    <xf numFmtId="164" fontId="7" fillId="33" borderId="168" xfId="46" applyFont="1" applyFill="1" applyBorder="1" applyAlignment="1">
      <alignment horizontal="center" vertical="center"/>
    </xf>
    <xf numFmtId="0" fontId="7" fillId="33" borderId="164" xfId="0" applyFont="1" applyFill="1" applyBorder="1" applyAlignment="1">
      <alignment horizontal="center" vertical="center"/>
    </xf>
    <xf numFmtId="0" fontId="7" fillId="33" borderId="159" xfId="0" applyFont="1" applyFill="1" applyBorder="1" applyAlignment="1">
      <alignment horizontal="center" vertical="center"/>
    </xf>
    <xf numFmtId="0" fontId="6" fillId="33" borderId="13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69" xfId="0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vertical="center"/>
    </xf>
    <xf numFmtId="0" fontId="7" fillId="33" borderId="97" xfId="0" applyFont="1" applyFill="1" applyBorder="1" applyAlignment="1">
      <alignment vertical="center"/>
    </xf>
    <xf numFmtId="2" fontId="8" fillId="0" borderId="77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0" fontId="6" fillId="33" borderId="170" xfId="0" applyFont="1" applyFill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/>
    </xf>
    <xf numFmtId="0" fontId="6" fillId="33" borderId="17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2016, SEGÚN EL SISTEMA ELÉCTRICO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solidFill>
          <a:srgbClr val="31859C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2855"/>
          <c:w val="0.9182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'7.1resumen'!$J$8:$K$8</c:f>
              <c:strCache/>
            </c:strRef>
          </c:cat>
          <c:val>
            <c:numRef>
              <c:f>'7.1resumen'!$J$9:$K$9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'7.1resumen'!$J$8:$K$8</c:f>
              <c:strCache/>
            </c:strRef>
          </c:cat>
          <c:val>
            <c:numRef>
              <c:f>'7.1resumen'!$J$10:$K$10</c:f>
              <c:numCache/>
            </c:numRef>
          </c:val>
        </c:ser>
        <c:overlap val="100"/>
        <c:gapWidth val="310"/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4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EL  EMPRESAS GENERADORAS PARA USO PROPIO</a:t>
            </a:r>
          </a:p>
        </c:rich>
      </c:tx>
      <c:layout>
        <c:manualLayout>
          <c:xMode val="factor"/>
          <c:yMode val="factor"/>
          <c:x val="0.006"/>
          <c:y val="0.0035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6"/>
          <c:y val="0.27625"/>
          <c:w val="0.975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'7.2mensual_SISTEMA'!$B$49:$C$49</c:f>
              <c:strCache/>
            </c:strRef>
          </c:cat>
          <c:val>
            <c:numRef>
              <c:f>'7.2mensual_SISTEMA'!$B$63:$C$63</c:f>
              <c:numCache/>
            </c:numRef>
          </c:val>
          <c:shape val="box"/>
        </c:ser>
        <c:shape val="box"/>
        <c:axId val="41246348"/>
        <c:axId val="35672813"/>
      </c:bar3D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348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EL MERCADO ELÉCTRICO DE DISTRIBUCIÓN, POR NIVEL DE TENSIÓN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solidFill>
          <a:srgbClr val="31859C"/>
        </a:solidFill>
        <a:ln w="3175">
          <a:noFill/>
        </a:ln>
      </c:spPr>
    </c:title>
    <c:plotArea>
      <c:layout>
        <c:manualLayout>
          <c:xMode val="edge"/>
          <c:yMode val="edge"/>
          <c:x val="0.11075"/>
          <c:y val="0.22525"/>
          <c:w val="0.769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'7.3mensual_TENSION'!$P$55:$Q$56</c:f>
              <c:multiLvlStrCache/>
            </c:multiLvlStrRef>
          </c:cat>
          <c:val>
            <c:numRef>
              <c:f>'7.3mensual_TENSION'!$P$57:$Q$57</c:f>
              <c:numCache/>
            </c:numRef>
          </c:val>
        </c:ser>
        <c:gapWidth val="340"/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19862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SUBSISTEMAS DE TRANSMISIÓN Y NIVEL DE TENSIÓN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48"/>
      <c:rotY val="20"/>
      <c:depthPercent val="50"/>
      <c:rAngAx val="1"/>
    </c:view3D>
    <c:plotArea>
      <c:layout>
        <c:manualLayout>
          <c:xMode val="edge"/>
          <c:yMode val="edge"/>
          <c:x val="0.035"/>
          <c:y val="0.22275"/>
          <c:w val="0.9"/>
          <c:h val="0.638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'7.3mensual_TENSION'!$N$27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'7.3mensual_TENSION'!$O$24:$Q$25</c:f>
              <c:multiLvlStrCache/>
            </c:multiLvlStrRef>
          </c:cat>
          <c:val>
            <c:numRef>
              <c:f>'7.3mensual_TENSION'!$O$27:$Q$27</c:f>
              <c:numCache/>
            </c:numRef>
          </c:val>
          <c:shape val="box"/>
        </c:ser>
        <c:ser>
          <c:idx val="0"/>
          <c:order val="1"/>
          <c:tx>
            <c:strRef>
              <c:f>'7.3mensual_TENSION'!$N$26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'7.3mensual_TENSION'!$O$24:$Q$25</c:f>
              <c:multiLvlStrCache/>
            </c:multiLvlStrRef>
          </c:cat>
          <c:val>
            <c:numRef>
              <c:f>'7.3mensual_TENSION'!$O$26:$Q$26</c:f>
              <c:numCache/>
            </c:numRef>
          </c:val>
          <c:shape val="box"/>
        </c:ser>
        <c:overlap val="100"/>
        <c:gapWidth val="110"/>
        <c:shape val="box"/>
        <c:axId val="34350400"/>
        <c:axId val="40718145"/>
      </c:bar3D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Subsistema</a:t>
                </a:r>
              </a:p>
            </c:rich>
          </c:tx>
          <c:layout>
            <c:manualLayout>
              <c:xMode val="factor"/>
              <c:yMode val="factor"/>
              <c:x val="-0.327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auto val="1"/>
        <c:lblOffset val="60"/>
        <c:tickLblSkip val="1"/>
        <c:noMultiLvlLbl val="0"/>
      </c:cat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7825"/>
              <c:y val="0.1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9265"/>
          <c:w val="0.699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TRANSMISIÓN POR NIVEL DE TENSIÓN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42675"/>
          <c:w val="0.643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'7.3mensual_TENSION'!$O$25:$Q$25</c:f>
              <c:strCache/>
            </c:strRef>
          </c:cat>
          <c:val>
            <c:numRef>
              <c:f>'7.3mensual_TENSION'!$O$28:$Q$28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'7.3mensual_TENSION'!$O$25:$Q$25</c:f>
              <c:strCache/>
            </c:strRef>
          </c:cat>
          <c:val>
            <c:numRef>
              <c:f>'7.3mensual_TENSION'!$O$29:$Q$29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 5 339 GW.h</a:t>
            </a:r>
          </a:p>
        </c:rich>
      </c:tx>
      <c:layout>
        <c:manualLayout>
          <c:xMode val="factor"/>
          <c:yMode val="factor"/>
          <c:x val="-0.244"/>
          <c:y val="0.1857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2725"/>
          <c:w val="0.2485"/>
          <c:h val="0.29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35%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TRANSMISORA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EMPRESA'!$S$44:$S$46</c:f>
              <c:strCache/>
            </c:strRef>
          </c:cat>
          <c:val>
            <c:numRef>
              <c:f>'7.4POR EMPRESA'!$T$44:$T$46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58 GW.h</a:t>
            </a:r>
          </a:p>
        </c:rich>
      </c:tx>
      <c:layout>
        <c:manualLayout>
          <c:xMode val="factor"/>
          <c:yMode val="factor"/>
          <c:x val="-0.015"/>
          <c:y val="0.0047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7825"/>
          <c:y val="0.30425"/>
          <c:w val="0.6035"/>
          <c:h val="0.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94 %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EMPRESA'!$S$44:$S$46</c:f>
              <c:strCache/>
            </c:strRef>
          </c:cat>
          <c:val>
            <c:numRef>
              <c:f>'7.4POR EMPRESA'!$Z$44:$Z$46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2 467 GW.h</a:t>
            </a:r>
          </a:p>
        </c:rich>
      </c:tx>
      <c:layout>
        <c:manualLayout>
          <c:xMode val="factor"/>
          <c:yMode val="factor"/>
          <c:x val="-0.19975"/>
          <c:y val="0.14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3"/>
          <c:y val="0.41125"/>
          <c:w val="0.16975"/>
          <c:h val="0.4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A9A900"/>
                  </a:gs>
                  <a:gs pos="50000">
                    <a:srgbClr val="FFFF00"/>
                  </a:gs>
                  <a:gs pos="100000">
                    <a:srgbClr val="A9A9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658700"/>
                  </a:gs>
                  <a:gs pos="50000">
                    <a:srgbClr val="99CC00"/>
                  </a:gs>
                  <a:gs pos="100000">
                    <a:srgbClr val="6587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MAT
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EMPRESA'!$T$48:$W$48</c:f>
              <c:strCache/>
            </c:strRef>
          </c:cat>
          <c:val>
            <c:numRef>
              <c:f>'7.4POR EMPRESA'!$T$49:$W$49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 54 GW.h</a:t>
            </a:r>
          </a:p>
        </c:rich>
      </c:tx>
      <c:layout>
        <c:manualLayout>
          <c:xMode val="factor"/>
          <c:yMode val="factor"/>
          <c:x val="-0.011"/>
          <c:y val="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30975"/>
          <c:y val="0.34325"/>
          <c:w val="0.36125"/>
          <c:h val="0.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EMPRESA'!$Z$48:$AA$48</c:f>
              <c:strCache/>
            </c:strRef>
          </c:cat>
          <c:val>
            <c:numRef>
              <c:f>'7.4POR EMPRESA'!$Z$49:$AA$49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2016, POR TIPO DE SISTEMA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4125"/>
          <c:y val="0.41525"/>
          <c:w val="0.61375"/>
          <c:h val="0.3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'7.1resumen'!$J$21:$K$21</c:f>
              <c:strCache/>
            </c:strRef>
          </c:cat>
          <c:val>
            <c:numRef>
              <c:f>'7.1resumen'!$J$22:$K$22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2016, POR NIVEL DE TENSIÓN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solidFill>
          <a:srgbClr val="31859C"/>
        </a:solidFill>
        <a:ln w="3175">
          <a:noFill/>
        </a:ln>
      </c:spPr>
    </c:title>
    <c:plotArea>
      <c:layout>
        <c:manualLayout>
          <c:xMode val="edge"/>
          <c:yMode val="edge"/>
          <c:x val="0.053"/>
          <c:y val="0.278"/>
          <c:w val="0.898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'7.1resumen'!$J$35:$J$38</c:f>
              <c:strCache/>
            </c:strRef>
          </c:cat>
          <c:val>
            <c:numRef>
              <c:f>'7.1resumen'!$K$35:$K$38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'7.1resumen'!$J$35:$J$38</c:f>
              <c:strCache/>
            </c:strRef>
          </c:cat>
          <c:val>
            <c:numRef>
              <c:f>'7.1resumen'!$L$35:$L$38</c:f>
              <c:numCache/>
            </c:numRef>
          </c:val>
        </c:ser>
        <c:overlap val="70"/>
        <c:gapWidth val="60"/>
        <c:axId val="15036910"/>
        <c:axId val="1114463"/>
      </c:barChart>
      <c:cat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de tensión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TRANSMISION POR TIPO DE MERCADO Y SISTEMA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30925"/>
          <c:w val="0.925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'7.2mensual_SISTEMA'!$M$76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'7.2mensual_SISTEMA'!$N$76:$O$76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'7.2mensual_SISTEMA'!$M$77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'7.2mensual_SISTEMA'!$N$77:$O$77</c:f>
              <c:numCache/>
            </c:numRef>
          </c:val>
          <c:shape val="box"/>
        </c:ser>
        <c:shape val="box"/>
        <c:axId val="10030168"/>
        <c:axId val="23162649"/>
      </c:bar3D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92925"/>
          <c:w val="0.67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 EN EL SISTEMA ELÉCTRICO DE TRANSMISIÓN, POR SISTEMA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42375"/>
          <c:w val="0.68825"/>
          <c:h val="0.3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'7.2mensual_SISTEMA'!$N$93:$O$93</c:f>
              <c:strCache/>
            </c:strRef>
          </c:cat>
          <c:val>
            <c:numRef>
              <c:f>'7.2mensual_SISTEMA'!$N$95:$O$95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EN EL MERCADO ELÉCTRICO POR SISTEMA DE DISTRIBUCIÓN</a:t>
            </a:r>
          </a:p>
        </c:rich>
      </c:tx>
      <c:layout>
        <c:manualLayout>
          <c:xMode val="factor"/>
          <c:yMode val="factor"/>
          <c:x val="-0.00425"/>
          <c:y val="-0.0035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0525"/>
          <c:y val="0.4575"/>
          <c:w val="0.53975"/>
          <c:h val="0.3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'7.2mensual_SISTEMA'!$O$116:$P$116</c:f>
              <c:strCache/>
            </c:strRef>
          </c:cat>
          <c:val>
            <c:numRef>
              <c:f>'7.2mensual_SISTEMA'!$O$120:$P$120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 ELÉCTRICAS EN EL MERCADO ELÉCTRICO, POR SUBSISTEMA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54"/>
          <c:y val="0.30875"/>
          <c:w val="0.94575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'7.2mensual_SISTEMA'!$M$19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'7.2mensual_SISTEMA'!$N$19:$O$19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'7.2mensual_SISTEMA'!$M$20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'7.2mensual_SISTEMA'!$N$20:$O$20</c:f>
              <c:numCache/>
            </c:numRef>
          </c:val>
          <c:shape val="box"/>
        </c:ser>
        <c:gapWidth val="90"/>
        <c:shape val="box"/>
        <c:axId val="7137250"/>
        <c:axId val="64235251"/>
      </c:bar3D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1875"/>
          <c:w val="0.6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 DE DISTRIBUCIÓN Y TIPO DE SISTEMA</a:t>
            </a:r>
          </a:p>
        </c:rich>
      </c:tx>
      <c:layout>
        <c:manualLayout>
          <c:xMode val="factor"/>
          <c:yMode val="factor"/>
          <c:x val="0.03225"/>
          <c:y val="-0.0035"/>
        </c:manualLayout>
      </c:layout>
      <c:spPr>
        <a:solidFill>
          <a:srgbClr val="31859C"/>
        </a:solidFill>
        <a:ln w="3175">
          <a:noFill/>
        </a:ln>
      </c:spPr>
    </c:title>
    <c:plotArea>
      <c:layout>
        <c:manualLayout>
          <c:xMode val="edge"/>
          <c:yMode val="edge"/>
          <c:x val="0.533"/>
          <c:y val="0.25325"/>
          <c:w val="0.3565"/>
          <c:h val="0.5905"/>
        </c:manualLayout>
      </c:layout>
      <c:doughnutChart>
        <c:varyColors val="1"/>
        <c:ser>
          <c:idx val="0"/>
          <c:order val="0"/>
          <c:tx>
            <c:strRef>
              <c:f>'7.2mensual_SISTEMA'!$O$116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'7.2mensual_SISTEMA'!$O$117:$O$118</c:f>
              <c:numCache/>
            </c:numRef>
          </c:val>
        </c:ser>
        <c:ser>
          <c:idx val="1"/>
          <c:order val="1"/>
          <c:tx>
            <c:strRef>
              <c:f>'7.2mensual_SISTEMA'!$P$116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'7.2mensual_SISTEMA'!$P$117:$P$118</c:f>
              <c:numCache/>
            </c:numRef>
          </c:val>
        </c:ser>
        <c:firstSliceAng val="60"/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876"/>
          <c:w val="0.47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EN EL MERCADO ELÉCTRICO SEGUN EL SISTEMA ELÉCTRICO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solidFill>
          <a:srgbClr val="31859C"/>
        </a:solidFill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43"/>
          <c:y val="0.44425"/>
          <c:w val="0.52225"/>
          <c:h val="0.2902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Subtransmisión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Transmisión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80%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'7.2mensual_SISTEMA'!$H$9:$I$9</c:f>
              <c:strCache/>
            </c:strRef>
          </c:cat>
          <c:val>
            <c:numRef>
              <c:f>'7.2mensual_SISTEMA'!$H$23:$I$23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9525</xdr:rowOff>
    </xdr:from>
    <xdr:to>
      <xdr:col>7</xdr:col>
      <xdr:colOff>390525</xdr:colOff>
      <xdr:row>12</xdr:row>
      <xdr:rowOff>9525</xdr:rowOff>
    </xdr:to>
    <xdr:graphicFrame>
      <xdr:nvGraphicFramePr>
        <xdr:cNvPr id="1" name="Chart 179"/>
        <xdr:cNvGraphicFramePr/>
      </xdr:nvGraphicFramePr>
      <xdr:xfrm>
        <a:off x="5010150" y="96202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15</xdr:row>
      <xdr:rowOff>228600</xdr:rowOff>
    </xdr:from>
    <xdr:to>
      <xdr:col>7</xdr:col>
      <xdr:colOff>361950</xdr:colOff>
      <xdr:row>27</xdr:row>
      <xdr:rowOff>238125</xdr:rowOff>
    </xdr:to>
    <xdr:graphicFrame>
      <xdr:nvGraphicFramePr>
        <xdr:cNvPr id="2" name="Chart 186"/>
        <xdr:cNvGraphicFramePr/>
      </xdr:nvGraphicFramePr>
      <xdr:xfrm>
        <a:off x="4953000" y="4562475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31</xdr:row>
      <xdr:rowOff>228600</xdr:rowOff>
    </xdr:from>
    <xdr:to>
      <xdr:col>7</xdr:col>
      <xdr:colOff>361950</xdr:colOff>
      <xdr:row>43</xdr:row>
      <xdr:rowOff>228600</xdr:rowOff>
    </xdr:to>
    <xdr:graphicFrame>
      <xdr:nvGraphicFramePr>
        <xdr:cNvPr id="3" name="Chart 187"/>
        <xdr:cNvGraphicFramePr/>
      </xdr:nvGraphicFramePr>
      <xdr:xfrm>
        <a:off x="4962525" y="84582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0.02825</cdr:y>
    </cdr:from>
    <cdr:to>
      <cdr:x>1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76200"/>
          <a:ext cx="7658100" cy="314325"/>
        </a:xfrm>
        <a:prstGeom prst="rect">
          <a:avLst/>
        </a:prstGeom>
        <a:solidFill>
          <a:srgbClr val="31859C"/>
        </a:solidFill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0.01075</cdr:y>
    </cdr:from>
    <cdr:to>
      <cdr:x>0.98525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"/>
          <a:ext cx="7648575" cy="209550"/>
        </a:xfrm>
        <a:prstGeom prst="rect">
          <a:avLst/>
        </a:prstGeom>
        <a:solidFill>
          <a:srgbClr val="31859C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34</xdr:row>
      <xdr:rowOff>57150</xdr:rowOff>
    </xdr:from>
    <xdr:to>
      <xdr:col>13</xdr:col>
      <xdr:colOff>171450</xdr:colOff>
      <xdr:row>52</xdr:row>
      <xdr:rowOff>47625</xdr:rowOff>
    </xdr:to>
    <xdr:graphicFrame>
      <xdr:nvGraphicFramePr>
        <xdr:cNvPr id="1" name="Chart 408"/>
        <xdr:cNvGraphicFramePr/>
      </xdr:nvGraphicFramePr>
      <xdr:xfrm>
        <a:off x="1762125" y="6172200"/>
        <a:ext cx="7934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38</xdr:row>
      <xdr:rowOff>104775</xdr:rowOff>
    </xdr:from>
    <xdr:to>
      <xdr:col>13</xdr:col>
      <xdr:colOff>66675</xdr:colOff>
      <xdr:row>51</xdr:row>
      <xdr:rowOff>133350</xdr:rowOff>
    </xdr:to>
    <xdr:graphicFrame>
      <xdr:nvGraphicFramePr>
        <xdr:cNvPr id="2" name="Chart 434"/>
        <xdr:cNvGraphicFramePr/>
      </xdr:nvGraphicFramePr>
      <xdr:xfrm>
        <a:off x="5715000" y="6867525"/>
        <a:ext cx="38766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58</xdr:row>
      <xdr:rowOff>114300</xdr:rowOff>
    </xdr:from>
    <xdr:to>
      <xdr:col>13</xdr:col>
      <xdr:colOff>152400</xdr:colOff>
      <xdr:row>76</xdr:row>
      <xdr:rowOff>133350</xdr:rowOff>
    </xdr:to>
    <xdr:graphicFrame>
      <xdr:nvGraphicFramePr>
        <xdr:cNvPr id="3" name="Chart 409"/>
        <xdr:cNvGraphicFramePr/>
      </xdr:nvGraphicFramePr>
      <xdr:xfrm>
        <a:off x="1724025" y="10115550"/>
        <a:ext cx="7953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533400</xdr:colOff>
      <xdr:row>61</xdr:row>
      <xdr:rowOff>9525</xdr:rowOff>
    </xdr:from>
    <xdr:to>
      <xdr:col>13</xdr:col>
      <xdr:colOff>95250</xdr:colOff>
      <xdr:row>75</xdr:row>
      <xdr:rowOff>123825</xdr:rowOff>
    </xdr:to>
    <xdr:graphicFrame>
      <xdr:nvGraphicFramePr>
        <xdr:cNvPr id="4" name="Chart 435"/>
        <xdr:cNvGraphicFramePr/>
      </xdr:nvGraphicFramePr>
      <xdr:xfrm>
        <a:off x="6038850" y="10496550"/>
        <a:ext cx="35814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50</xdr:row>
      <xdr:rowOff>19050</xdr:rowOff>
    </xdr:from>
    <xdr:to>
      <xdr:col>8</xdr:col>
      <xdr:colOff>323850</xdr:colOff>
      <xdr:row>52</xdr:row>
      <xdr:rowOff>57150</xdr:rowOff>
    </xdr:to>
    <xdr:sp>
      <xdr:nvSpPr>
        <xdr:cNvPr id="5" name="Text Box 1143"/>
        <xdr:cNvSpPr txBox="1">
          <a:spLocks noChangeArrowheads="1"/>
        </xdr:cNvSpPr>
      </xdr:nvSpPr>
      <xdr:spPr>
        <a:xfrm>
          <a:off x="2562225" y="8724900"/>
          <a:ext cx="4505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0.15325</cdr:y>
    </cdr:from>
    <cdr:to>
      <cdr:x>0.79175</cdr:x>
      <cdr:y>0.33725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466725"/>
          <a:ext cx="1857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3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414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83 GW.h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3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0.22675</cdr:y>
    </cdr:from>
    <cdr:to>
      <cdr:x>0.82225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76375" y="695325"/>
          <a:ext cx="21431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410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0.22775</cdr:y>
    </cdr:from>
    <cdr:to>
      <cdr:x>0.72425</cdr:x>
      <cdr:y>0.32375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619125"/>
          <a:ext cx="1990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1 985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0.15225</cdr:y>
    </cdr:from>
    <cdr:to>
      <cdr:x>0.77425</cdr:x>
      <cdr:y>0.36425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38300" y="476250"/>
          <a:ext cx="1857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 :  3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407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 :        3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3 410 GW.h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0.3705</cdr:x>
      <cdr:y>0.21375</cdr:y>
    </cdr:from>
    <cdr:to>
      <cdr:x>0.6515</cdr:x>
      <cdr:y>0.282</cdr:y>
    </cdr:to>
    <cdr:sp>
      <cdr:nvSpPr>
        <cdr:cNvPr id="1" name="Text Box 1"/>
        <cdr:cNvSpPr txBox="1">
          <a:spLocks noChangeArrowheads="1"/>
        </cdr:cNvSpPr>
      </cdr:nvSpPr>
      <cdr:spPr>
        <a:xfrm>
          <a:off x="1819275" y="609600"/>
          <a:ext cx="13906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87 GW.h</a:t>
          </a:r>
        </a:p>
      </cdr:txBody>
    </cdr:sp>
  </cdr:relSizeAnchor>
  <cdr:relSizeAnchor xmlns:cdr="http://schemas.openxmlformats.org/drawingml/2006/chartDrawing">
    <cdr:from>
      <cdr:x>0.33725</cdr:x>
      <cdr:y>0.51025</cdr:y>
    </cdr:from>
    <cdr:to>
      <cdr:x>0.438</cdr:x>
      <cdr:y>0.607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657350" y="14668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18%</a:t>
          </a:r>
        </a:p>
      </cdr:txBody>
    </cdr:sp>
  </cdr:relSizeAnchor>
  <cdr:relSizeAnchor xmlns:cdr="http://schemas.openxmlformats.org/drawingml/2006/chartDrawing">
    <cdr:from>
      <cdr:x>0.65175</cdr:x>
      <cdr:y>0.24525</cdr:y>
    </cdr:from>
    <cdr:to>
      <cdr:x>0.7525</cdr:x>
      <cdr:y>0.342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209925" y="704850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82%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87</xdr:row>
      <xdr:rowOff>28575</xdr:rowOff>
    </xdr:from>
    <xdr:to>
      <xdr:col>5</xdr:col>
      <xdr:colOff>361950</xdr:colOff>
      <xdr:row>106</xdr:row>
      <xdr:rowOff>0</xdr:rowOff>
    </xdr:to>
    <xdr:graphicFrame>
      <xdr:nvGraphicFramePr>
        <xdr:cNvPr id="1" name="Chart 849"/>
        <xdr:cNvGraphicFramePr/>
      </xdr:nvGraphicFramePr>
      <xdr:xfrm>
        <a:off x="190500" y="15230475"/>
        <a:ext cx="4562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87</xdr:row>
      <xdr:rowOff>9525</xdr:rowOff>
    </xdr:from>
    <xdr:to>
      <xdr:col>9</xdr:col>
      <xdr:colOff>1314450</xdr:colOff>
      <xdr:row>106</xdr:row>
      <xdr:rowOff>9525</xdr:rowOff>
    </xdr:to>
    <xdr:graphicFrame>
      <xdr:nvGraphicFramePr>
        <xdr:cNvPr id="2" name="Chart 272"/>
        <xdr:cNvGraphicFramePr/>
      </xdr:nvGraphicFramePr>
      <xdr:xfrm>
        <a:off x="4838700" y="15211425"/>
        <a:ext cx="44005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128</xdr:row>
      <xdr:rowOff>57150</xdr:rowOff>
    </xdr:from>
    <xdr:to>
      <xdr:col>5</xdr:col>
      <xdr:colOff>247650</xdr:colOff>
      <xdr:row>145</xdr:row>
      <xdr:rowOff>47625</xdr:rowOff>
    </xdr:to>
    <xdr:graphicFrame>
      <xdr:nvGraphicFramePr>
        <xdr:cNvPr id="3" name="Chart 283"/>
        <xdr:cNvGraphicFramePr/>
      </xdr:nvGraphicFramePr>
      <xdr:xfrm>
        <a:off x="95250" y="22459950"/>
        <a:ext cx="4543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857250</xdr:colOff>
      <xdr:row>24</xdr:row>
      <xdr:rowOff>133350</xdr:rowOff>
    </xdr:from>
    <xdr:to>
      <xdr:col>9</xdr:col>
      <xdr:colOff>895350</xdr:colOff>
      <xdr:row>44</xdr:row>
      <xdr:rowOff>28575</xdr:rowOff>
    </xdr:to>
    <xdr:graphicFrame>
      <xdr:nvGraphicFramePr>
        <xdr:cNvPr id="4" name="Chart 282"/>
        <xdr:cNvGraphicFramePr/>
      </xdr:nvGraphicFramePr>
      <xdr:xfrm>
        <a:off x="4295775" y="4714875"/>
        <a:ext cx="4524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314325</xdr:colOff>
      <xdr:row>128</xdr:row>
      <xdr:rowOff>38100</xdr:rowOff>
    </xdr:from>
    <xdr:to>
      <xdr:col>9</xdr:col>
      <xdr:colOff>1304925</xdr:colOff>
      <xdr:row>145</xdr:row>
      <xdr:rowOff>57150</xdr:rowOff>
    </xdr:to>
    <xdr:graphicFrame>
      <xdr:nvGraphicFramePr>
        <xdr:cNvPr id="5" name="Chart 284"/>
        <xdr:cNvGraphicFramePr/>
      </xdr:nvGraphicFramePr>
      <xdr:xfrm>
        <a:off x="4705350" y="22440900"/>
        <a:ext cx="45243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342900</xdr:colOff>
      <xdr:row>133</xdr:row>
      <xdr:rowOff>47625</xdr:rowOff>
    </xdr:from>
    <xdr:to>
      <xdr:col>9</xdr:col>
      <xdr:colOff>295275</xdr:colOff>
      <xdr:row>134</xdr:row>
      <xdr:rowOff>76200</xdr:rowOff>
    </xdr:to>
    <xdr:sp>
      <xdr:nvSpPr>
        <xdr:cNvPr id="6" name="Text Box 521"/>
        <xdr:cNvSpPr txBox="1">
          <a:spLocks noChangeArrowheads="1"/>
        </xdr:cNvSpPr>
      </xdr:nvSpPr>
      <xdr:spPr>
        <a:xfrm>
          <a:off x="7534275" y="232600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419100</xdr:colOff>
      <xdr:row>134</xdr:row>
      <xdr:rowOff>85725</xdr:rowOff>
    </xdr:from>
    <xdr:to>
      <xdr:col>9</xdr:col>
      <xdr:colOff>371475</xdr:colOff>
      <xdr:row>135</xdr:row>
      <xdr:rowOff>123825</xdr:rowOff>
    </xdr:to>
    <xdr:sp>
      <xdr:nvSpPr>
        <xdr:cNvPr id="7" name="Text Box 522"/>
        <xdr:cNvSpPr txBox="1">
          <a:spLocks noChangeArrowheads="1"/>
        </xdr:cNvSpPr>
      </xdr:nvSpPr>
      <xdr:spPr>
        <a:xfrm>
          <a:off x="7610475" y="23460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</a:t>
          </a:r>
        </a:p>
      </xdr:txBody>
    </xdr:sp>
    <xdr:clientData/>
  </xdr:twoCellAnchor>
  <xdr:twoCellAnchor>
    <xdr:from>
      <xdr:col>0</xdr:col>
      <xdr:colOff>28575</xdr:colOff>
      <xdr:row>24</xdr:row>
      <xdr:rowOff>142875</xdr:rowOff>
    </xdr:from>
    <xdr:to>
      <xdr:col>4</xdr:col>
      <xdr:colOff>790575</xdr:colOff>
      <xdr:row>44</xdr:row>
      <xdr:rowOff>19050</xdr:rowOff>
    </xdr:to>
    <xdr:graphicFrame>
      <xdr:nvGraphicFramePr>
        <xdr:cNvPr id="8" name="Chart 826"/>
        <xdr:cNvGraphicFramePr/>
      </xdr:nvGraphicFramePr>
      <xdr:xfrm>
        <a:off x="28575" y="4724400"/>
        <a:ext cx="4200525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47</xdr:row>
      <xdr:rowOff>152400</xdr:rowOff>
    </xdr:from>
    <xdr:to>
      <xdr:col>9</xdr:col>
      <xdr:colOff>914400</xdr:colOff>
      <xdr:row>65</xdr:row>
      <xdr:rowOff>28575</xdr:rowOff>
    </xdr:to>
    <xdr:graphicFrame>
      <xdr:nvGraphicFramePr>
        <xdr:cNvPr id="9" name="Chart 827"/>
        <xdr:cNvGraphicFramePr/>
      </xdr:nvGraphicFramePr>
      <xdr:xfrm>
        <a:off x="3905250" y="8458200"/>
        <a:ext cx="493395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99</xdr:row>
      <xdr:rowOff>95250</xdr:rowOff>
    </xdr:from>
    <xdr:to>
      <xdr:col>4</xdr:col>
      <xdr:colOff>266700</xdr:colOff>
      <xdr:row>101</xdr:row>
      <xdr:rowOff>38100</xdr:rowOff>
    </xdr:to>
    <xdr:sp>
      <xdr:nvSpPr>
        <xdr:cNvPr id="10" name="Text Box 851"/>
        <xdr:cNvSpPr txBox="1">
          <a:spLocks noChangeArrowheads="1"/>
        </xdr:cNvSpPr>
      </xdr:nvSpPr>
      <xdr:spPr>
        <a:xfrm>
          <a:off x="3228975" y="1724025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xdr:txBody>
    </xdr:sp>
    <xdr:clientData/>
  </xdr:twoCellAnchor>
  <xdr:twoCellAnchor>
    <xdr:from>
      <xdr:col>4</xdr:col>
      <xdr:colOff>238125</xdr:colOff>
      <xdr:row>99</xdr:row>
      <xdr:rowOff>28575</xdr:rowOff>
    </xdr:from>
    <xdr:to>
      <xdr:col>4</xdr:col>
      <xdr:colOff>723900</xdr:colOff>
      <xdr:row>100</xdr:row>
      <xdr:rowOff>152400</xdr:rowOff>
    </xdr:to>
    <xdr:sp>
      <xdr:nvSpPr>
        <xdr:cNvPr id="11" name="Text Box 852"/>
        <xdr:cNvSpPr txBox="1">
          <a:spLocks noChangeArrowheads="1"/>
        </xdr:cNvSpPr>
      </xdr:nvSpPr>
      <xdr:spPr>
        <a:xfrm>
          <a:off x="3676650" y="1717357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88%</a:t>
          </a:r>
        </a:p>
      </xdr:txBody>
    </xdr:sp>
    <xdr:clientData/>
  </xdr:twoCellAnchor>
  <xdr:twoCellAnchor>
    <xdr:from>
      <xdr:col>1</xdr:col>
      <xdr:colOff>876300</xdr:colOff>
      <xdr:row>93</xdr:row>
      <xdr:rowOff>114300</xdr:rowOff>
    </xdr:from>
    <xdr:to>
      <xdr:col>2</xdr:col>
      <xdr:colOff>323850</xdr:colOff>
      <xdr:row>95</xdr:row>
      <xdr:rowOff>66675</xdr:rowOff>
    </xdr:to>
    <xdr:sp>
      <xdr:nvSpPr>
        <xdr:cNvPr id="12" name="Text Box 853"/>
        <xdr:cNvSpPr txBox="1">
          <a:spLocks noChangeArrowheads="1"/>
        </xdr:cNvSpPr>
      </xdr:nvSpPr>
      <xdr:spPr>
        <a:xfrm>
          <a:off x="1752600" y="162877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99%</a:t>
          </a:r>
        </a:p>
      </xdr:txBody>
    </xdr:sp>
    <xdr:clientData/>
  </xdr:twoCellAnchor>
  <xdr:twoCellAnchor>
    <xdr:from>
      <xdr:col>1</xdr:col>
      <xdr:colOff>666750</xdr:colOff>
      <xdr:row>28</xdr:row>
      <xdr:rowOff>19050</xdr:rowOff>
    </xdr:from>
    <xdr:to>
      <xdr:col>3</xdr:col>
      <xdr:colOff>704850</xdr:colOff>
      <xdr:row>29</xdr:row>
      <xdr:rowOff>85725</xdr:rowOff>
    </xdr:to>
    <xdr:sp>
      <xdr:nvSpPr>
        <xdr:cNvPr id="13" name="Text Box 1080"/>
        <xdr:cNvSpPr txBox="1">
          <a:spLocks noChangeArrowheads="1"/>
        </xdr:cNvSpPr>
      </xdr:nvSpPr>
      <xdr:spPr>
        <a:xfrm>
          <a:off x="1543050" y="52482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3 410 GW.h</a:t>
          </a:r>
        </a:p>
      </xdr:txBody>
    </xdr:sp>
    <xdr:clientData/>
  </xdr:twoCellAnchor>
  <xdr:twoCellAnchor>
    <xdr:from>
      <xdr:col>2</xdr:col>
      <xdr:colOff>447675</xdr:colOff>
      <xdr:row>99</xdr:row>
      <xdr:rowOff>76200</xdr:rowOff>
    </xdr:from>
    <xdr:to>
      <xdr:col>3</xdr:col>
      <xdr:colOff>28575</xdr:colOff>
      <xdr:row>101</xdr:row>
      <xdr:rowOff>28575</xdr:rowOff>
    </xdr:to>
    <xdr:sp>
      <xdr:nvSpPr>
        <xdr:cNvPr id="14" name="Text Box 850"/>
        <xdr:cNvSpPr txBox="1">
          <a:spLocks noChangeArrowheads="1"/>
        </xdr:cNvSpPr>
      </xdr:nvSpPr>
      <xdr:spPr>
        <a:xfrm>
          <a:off x="2247900" y="1722120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2</xdr:col>
      <xdr:colOff>57150</xdr:colOff>
      <xdr:row>92</xdr:row>
      <xdr:rowOff>9525</xdr:rowOff>
    </xdr:from>
    <xdr:to>
      <xdr:col>3</xdr:col>
      <xdr:colOff>571500</xdr:colOff>
      <xdr:row>92</xdr:row>
      <xdr:rowOff>9525</xdr:rowOff>
    </xdr:to>
    <xdr:sp>
      <xdr:nvSpPr>
        <xdr:cNvPr id="15" name="Line 1085"/>
        <xdr:cNvSpPr>
          <a:spLocks/>
        </xdr:cNvSpPr>
      </xdr:nvSpPr>
      <xdr:spPr>
        <a:xfrm>
          <a:off x="1857375" y="16021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132</xdr:row>
      <xdr:rowOff>152400</xdr:rowOff>
    </xdr:from>
    <xdr:to>
      <xdr:col>7</xdr:col>
      <xdr:colOff>571500</xdr:colOff>
      <xdr:row>138</xdr:row>
      <xdr:rowOff>133350</xdr:rowOff>
    </xdr:to>
    <xdr:sp>
      <xdr:nvSpPr>
        <xdr:cNvPr id="16" name="Text Box 1086"/>
        <xdr:cNvSpPr txBox="1">
          <a:spLocks noChangeArrowheads="1"/>
        </xdr:cNvSpPr>
      </xdr:nvSpPr>
      <xdr:spPr>
        <a:xfrm>
          <a:off x="4876800" y="23202900"/>
          <a:ext cx="1838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1 931 GW.h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GW.h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 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xdr:txBody>
    </xdr:sp>
    <xdr:clientData/>
  </xdr:twoCellAnchor>
  <xdr:twoCellAnchor>
    <xdr:from>
      <xdr:col>5</xdr:col>
      <xdr:colOff>342900</xdr:colOff>
      <xdr:row>135</xdr:row>
      <xdr:rowOff>47625</xdr:rowOff>
    </xdr:from>
    <xdr:to>
      <xdr:col>7</xdr:col>
      <xdr:colOff>295275</xdr:colOff>
      <xdr:row>135</xdr:row>
      <xdr:rowOff>47625</xdr:rowOff>
    </xdr:to>
    <xdr:sp>
      <xdr:nvSpPr>
        <xdr:cNvPr id="17" name="Line 1087"/>
        <xdr:cNvSpPr>
          <a:spLocks/>
        </xdr:cNvSpPr>
      </xdr:nvSpPr>
      <xdr:spPr>
        <a:xfrm>
          <a:off x="4733925" y="23583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0.41275</cdr:x>
      <cdr:y>0.1705</cdr:y>
    </cdr:from>
    <cdr:to>
      <cdr:x>0.669</cdr:x>
      <cdr:y>0.245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533400"/>
          <a:ext cx="1409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1 985 GW.h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51</xdr:row>
      <xdr:rowOff>142875</xdr:rowOff>
    </xdr:from>
    <xdr:to>
      <xdr:col>12</xdr:col>
      <xdr:colOff>28575</xdr:colOff>
      <xdr:row>68</xdr:row>
      <xdr:rowOff>19050</xdr:rowOff>
    </xdr:to>
    <xdr:graphicFrame>
      <xdr:nvGraphicFramePr>
        <xdr:cNvPr id="1" name="Chart 243"/>
        <xdr:cNvGraphicFramePr/>
      </xdr:nvGraphicFramePr>
      <xdr:xfrm>
        <a:off x="5057775" y="9067800"/>
        <a:ext cx="54959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12</xdr:col>
      <xdr:colOff>28575</xdr:colOff>
      <xdr:row>44</xdr:row>
      <xdr:rowOff>95250</xdr:rowOff>
    </xdr:to>
    <xdr:graphicFrame>
      <xdr:nvGraphicFramePr>
        <xdr:cNvPr id="2" name="Chart 244"/>
        <xdr:cNvGraphicFramePr/>
      </xdr:nvGraphicFramePr>
      <xdr:xfrm>
        <a:off x="5114925" y="4391025"/>
        <a:ext cx="54387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390525</xdr:colOff>
      <xdr:row>37</xdr:row>
      <xdr:rowOff>85725</xdr:rowOff>
    </xdr:to>
    <xdr:sp>
      <xdr:nvSpPr>
        <xdr:cNvPr id="3" name="Text Box 421"/>
        <xdr:cNvSpPr txBox="1">
          <a:spLocks noChangeArrowheads="1"/>
        </xdr:cNvSpPr>
      </xdr:nvSpPr>
      <xdr:spPr>
        <a:xfrm>
          <a:off x="6715125" y="6467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0,3%</a:t>
          </a:r>
        </a:p>
      </xdr:txBody>
    </xdr:sp>
    <xdr:clientData/>
  </xdr:twoCellAnchor>
  <xdr:twoCellAnchor>
    <xdr:from>
      <xdr:col>7</xdr:col>
      <xdr:colOff>390525</xdr:colOff>
      <xdr:row>37</xdr:row>
      <xdr:rowOff>133350</xdr:rowOff>
    </xdr:from>
    <xdr:to>
      <xdr:col>7</xdr:col>
      <xdr:colOff>771525</xdr:colOff>
      <xdr:row>39</xdr:row>
      <xdr:rowOff>47625</xdr:rowOff>
    </xdr:to>
    <xdr:sp>
      <xdr:nvSpPr>
        <xdr:cNvPr id="4" name="Text Box 422"/>
        <xdr:cNvSpPr txBox="1">
          <a:spLocks noChangeArrowheads="1"/>
        </xdr:cNvSpPr>
      </xdr:nvSpPr>
      <xdr:spPr>
        <a:xfrm>
          <a:off x="7105650" y="67532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3.8%</a:t>
          </a:r>
        </a:p>
      </xdr:txBody>
    </xdr:sp>
    <xdr:clientData/>
  </xdr:twoCellAnchor>
  <xdr:twoCellAnchor>
    <xdr:from>
      <xdr:col>7</xdr:col>
      <xdr:colOff>923925</xdr:colOff>
      <xdr:row>37</xdr:row>
      <xdr:rowOff>9525</xdr:rowOff>
    </xdr:from>
    <xdr:to>
      <xdr:col>8</xdr:col>
      <xdr:colOff>219075</xdr:colOff>
      <xdr:row>38</xdr:row>
      <xdr:rowOff>85725</xdr:rowOff>
    </xdr:to>
    <xdr:sp>
      <xdr:nvSpPr>
        <xdr:cNvPr id="5" name="Text Box 423"/>
        <xdr:cNvSpPr txBox="1">
          <a:spLocks noChangeArrowheads="1"/>
        </xdr:cNvSpPr>
      </xdr:nvSpPr>
      <xdr:spPr>
        <a:xfrm>
          <a:off x="7639050" y="662940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14,7%</a:t>
          </a:r>
        </a:p>
      </xdr:txBody>
    </xdr:sp>
    <xdr:clientData/>
  </xdr:twoCellAnchor>
  <xdr:twoCellAnchor>
    <xdr:from>
      <xdr:col>9</xdr:col>
      <xdr:colOff>295275</xdr:colOff>
      <xdr:row>32</xdr:row>
      <xdr:rowOff>0</xdr:rowOff>
    </xdr:from>
    <xdr:to>
      <xdr:col>10</xdr:col>
      <xdr:colOff>171450</xdr:colOff>
      <xdr:row>33</xdr:row>
      <xdr:rowOff>76200</xdr:rowOff>
    </xdr:to>
    <xdr:sp>
      <xdr:nvSpPr>
        <xdr:cNvPr id="6" name="Text Box 424"/>
        <xdr:cNvSpPr txBox="1">
          <a:spLocks noChangeArrowheads="1"/>
        </xdr:cNvSpPr>
      </xdr:nvSpPr>
      <xdr:spPr>
        <a:xfrm>
          <a:off x="8772525" y="581025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81,2%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>
      <xdr:nvGraphicFramePr>
        <xdr:cNvPr id="7" name="Chart 425"/>
        <xdr:cNvGraphicFramePr/>
      </xdr:nvGraphicFramePr>
      <xdr:xfrm>
        <a:off x="0" y="4410075"/>
        <a:ext cx="49434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228600</xdr:colOff>
      <xdr:row>53</xdr:row>
      <xdr:rowOff>628650</xdr:rowOff>
    </xdr:from>
    <xdr:to>
      <xdr:col>10</xdr:col>
      <xdr:colOff>114300</xdr:colOff>
      <xdr:row>55</xdr:row>
      <xdr:rowOff>0</xdr:rowOff>
    </xdr:to>
    <xdr:sp>
      <xdr:nvSpPr>
        <xdr:cNvPr id="8" name="Text Box 426"/>
        <xdr:cNvSpPr txBox="1">
          <a:spLocks noChangeArrowheads="1"/>
        </xdr:cNvSpPr>
      </xdr:nvSpPr>
      <xdr:spPr>
        <a:xfrm>
          <a:off x="8705850" y="98869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72%</a:t>
          </a:r>
        </a:p>
      </xdr:txBody>
    </xdr:sp>
    <xdr:clientData/>
  </xdr:twoCellAnchor>
  <xdr:twoCellAnchor>
    <xdr:from>
      <xdr:col>7</xdr:col>
      <xdr:colOff>200025</xdr:colOff>
      <xdr:row>59</xdr:row>
      <xdr:rowOff>28575</xdr:rowOff>
    </xdr:from>
    <xdr:to>
      <xdr:col>7</xdr:col>
      <xdr:colOff>600075</xdr:colOff>
      <xdr:row>60</xdr:row>
      <xdr:rowOff>66675</xdr:rowOff>
    </xdr:to>
    <xdr:sp>
      <xdr:nvSpPr>
        <xdr:cNvPr id="9" name="Text Box 427"/>
        <xdr:cNvSpPr txBox="1">
          <a:spLocks noChangeArrowheads="1"/>
        </xdr:cNvSpPr>
      </xdr:nvSpPr>
      <xdr:spPr>
        <a:xfrm>
          <a:off x="6915150" y="1074420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27%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>
      <xdr:nvSpPr>
        <xdr:cNvPr id="10" name="Text Box 956"/>
        <xdr:cNvSpPr txBox="1">
          <a:spLocks noChangeArrowheads="1"/>
        </xdr:cNvSpPr>
      </xdr:nvSpPr>
      <xdr:spPr>
        <a:xfrm>
          <a:off x="2152650" y="5162550"/>
          <a:ext cx="2324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498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xdr:txBody>
    </xdr:sp>
    <xdr:clientData/>
  </xdr:twoCellAnchor>
  <xdr:twoCellAnchor>
    <xdr:from>
      <xdr:col>7</xdr:col>
      <xdr:colOff>647700</xdr:colOff>
      <xdr:row>26</xdr:row>
      <xdr:rowOff>95250</xdr:rowOff>
    </xdr:from>
    <xdr:to>
      <xdr:col>10</xdr:col>
      <xdr:colOff>38100</xdr:colOff>
      <xdr:row>28</xdr:row>
      <xdr:rowOff>28575</xdr:rowOff>
    </xdr:to>
    <xdr:sp>
      <xdr:nvSpPr>
        <xdr:cNvPr id="11" name="Text Box 981"/>
        <xdr:cNvSpPr txBox="1">
          <a:spLocks noChangeArrowheads="1"/>
        </xdr:cNvSpPr>
      </xdr:nvSpPr>
      <xdr:spPr>
        <a:xfrm>
          <a:off x="7362825" y="4933950"/>
          <a:ext cx="1714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498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GW.h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90" zoomScaleNormal="50" zoomScaleSheetLayoutView="90" zoomScalePageLayoutView="50" workbookViewId="0" topLeftCell="A1">
      <selection activeCell="F2" sqref="F2"/>
    </sheetView>
  </sheetViews>
  <sheetFormatPr defaultColWidth="11.421875" defaultRowHeight="12.75"/>
  <cols>
    <col min="1" max="1" width="21.57421875" style="0" customWidth="1"/>
    <col min="2" max="3" width="15.8515625" style="0" customWidth="1"/>
    <col min="4" max="4" width="15.00390625" style="0" customWidth="1"/>
    <col min="5" max="5" width="30.7109375" style="0" customWidth="1"/>
    <col min="6" max="6" width="19.28125" style="0" customWidth="1"/>
    <col min="7" max="7" width="13.57421875" style="0" customWidth="1"/>
    <col min="8" max="8" width="7.7109375" style="0" customWidth="1"/>
    <col min="9" max="9" width="13.57421875" style="0" bestFit="1" customWidth="1"/>
    <col min="10" max="10" width="13.57421875" style="271" bestFit="1" customWidth="1"/>
    <col min="11" max="11" width="13.7109375" style="271" bestFit="1" customWidth="1"/>
    <col min="12" max="12" width="10.00390625" style="271" bestFit="1" customWidth="1"/>
  </cols>
  <sheetData>
    <row r="1" ht="18.75" customHeight="1">
      <c r="A1" s="8" t="s">
        <v>68</v>
      </c>
    </row>
    <row r="2" ht="18.75" customHeight="1">
      <c r="A2" s="1"/>
    </row>
    <row r="3" ht="18.75" customHeight="1">
      <c r="A3" s="1" t="s">
        <v>65</v>
      </c>
    </row>
    <row r="4" ht="18.75" customHeight="1" thickBot="1"/>
    <row r="5" spans="1:9" ht="26.25" customHeight="1">
      <c r="A5" s="353" t="s">
        <v>18</v>
      </c>
      <c r="B5" s="349" t="s">
        <v>34</v>
      </c>
      <c r="C5" s="355"/>
      <c r="D5" s="345" t="s">
        <v>46</v>
      </c>
      <c r="I5" s="2"/>
    </row>
    <row r="6" spans="1:11" ht="26.25" customHeight="1">
      <c r="A6" s="354"/>
      <c r="B6" s="187" t="s">
        <v>2</v>
      </c>
      <c r="C6" s="188" t="s">
        <v>12</v>
      </c>
      <c r="D6" s="346"/>
      <c r="I6" s="2"/>
      <c r="J6" s="302"/>
      <c r="K6" s="302"/>
    </row>
    <row r="7" spans="1:11" ht="26.25" customHeight="1">
      <c r="A7" s="50" t="s">
        <v>35</v>
      </c>
      <c r="B7" s="184">
        <v>3414.8277156239274</v>
      </c>
      <c r="C7" s="185">
        <v>83.32706687332251</v>
      </c>
      <c r="D7" s="52">
        <f>SUM(B7:C7)</f>
        <v>3498.15478249725</v>
      </c>
      <c r="I7" s="2"/>
      <c r="J7" s="302"/>
      <c r="K7" s="302"/>
    </row>
    <row r="8" spans="1:12" ht="26.25" customHeight="1">
      <c r="A8" s="53"/>
      <c r="B8" s="178"/>
      <c r="C8" s="58"/>
      <c r="D8" s="56">
        <f>+D7/$D$11</f>
        <v>0.6379390876322385</v>
      </c>
      <c r="J8" s="295" t="s">
        <v>33</v>
      </c>
      <c r="K8" s="285" t="s">
        <v>10</v>
      </c>
      <c r="L8" s="287" t="s">
        <v>11</v>
      </c>
    </row>
    <row r="9" spans="1:12" ht="26.25" customHeight="1">
      <c r="A9" s="53" t="s">
        <v>31</v>
      </c>
      <c r="B9" s="184">
        <v>1931.04488933398</v>
      </c>
      <c r="C9" s="185">
        <v>54.325088316213375</v>
      </c>
      <c r="D9" s="59">
        <f>SUM(B9:C9)</f>
        <v>1985.3699776501935</v>
      </c>
      <c r="J9" s="304">
        <f>+D7</f>
        <v>3498.15478249725</v>
      </c>
      <c r="K9" s="302">
        <f>+D9</f>
        <v>1985.3699776501935</v>
      </c>
      <c r="L9" s="305">
        <f>SUM(J9:K9)</f>
        <v>5483.524760147444</v>
      </c>
    </row>
    <row r="10" spans="1:12" ht="26.25" customHeight="1" thickBot="1">
      <c r="A10" s="53"/>
      <c r="B10" s="54"/>
      <c r="C10" s="55"/>
      <c r="D10" s="60">
        <f>+D9/$D$11</f>
        <v>0.3620609123677614</v>
      </c>
      <c r="J10" s="306">
        <f>+J9/L9</f>
        <v>0.6379390876322385</v>
      </c>
      <c r="K10" s="300">
        <f>+K9/L9</f>
        <v>0.3620609123677614</v>
      </c>
      <c r="L10" s="283"/>
    </row>
    <row r="11" spans="1:4" ht="26.25" customHeight="1" thickTop="1">
      <c r="A11" s="61" t="s">
        <v>46</v>
      </c>
      <c r="B11" s="62">
        <f>+B9+B7</f>
        <v>5345.872604957907</v>
      </c>
      <c r="C11" s="63">
        <f>+C9+C7</f>
        <v>137.65215518953588</v>
      </c>
      <c r="D11" s="59">
        <f>+D9+D7</f>
        <v>5483.524760147444</v>
      </c>
    </row>
    <row r="12" spans="1:4" ht="26.25" customHeight="1" thickBot="1">
      <c r="A12" s="64"/>
      <c r="B12" s="65">
        <f>+B11/D11</f>
        <v>0.9748971398488159</v>
      </c>
      <c r="C12" s="66">
        <f>+C11/D11</f>
        <v>0.025102860151183966</v>
      </c>
      <c r="D12" s="67"/>
    </row>
    <row r="13" spans="10:11" ht="18.75" customHeight="1">
      <c r="J13" s="307">
        <v>2910.2444868323714</v>
      </c>
      <c r="K13" s="308">
        <v>0</v>
      </c>
    </row>
    <row r="14" spans="10:11" ht="18.75" customHeight="1">
      <c r="J14" s="309">
        <v>489.70372860265</v>
      </c>
      <c r="K14" s="310">
        <v>0.12103099999999997</v>
      </c>
    </row>
    <row r="15" spans="1:11" ht="18.75" customHeight="1">
      <c r="A15" s="1" t="s">
        <v>64</v>
      </c>
      <c r="J15" s="309">
        <v>552.719537827581</v>
      </c>
      <c r="K15" s="310">
        <v>106.609938273627</v>
      </c>
    </row>
    <row r="16" spans="10:11" ht="18.75" customHeight="1" thickBot="1">
      <c r="J16" s="309">
        <v>1393.204851695308</v>
      </c>
      <c r="K16" s="310">
        <v>30.92118591590916</v>
      </c>
    </row>
    <row r="17" spans="1:11" ht="21.75" customHeight="1">
      <c r="A17" s="347" t="s">
        <v>17</v>
      </c>
      <c r="B17" s="349" t="s">
        <v>34</v>
      </c>
      <c r="C17" s="350"/>
      <c r="D17" s="351" t="s">
        <v>46</v>
      </c>
      <c r="J17" s="292"/>
      <c r="K17" s="283"/>
    </row>
    <row r="18" spans="1:4" ht="22.5" customHeight="1">
      <c r="A18" s="348"/>
      <c r="B18" s="192" t="s">
        <v>2</v>
      </c>
      <c r="C18" s="193" t="s">
        <v>12</v>
      </c>
      <c r="D18" s="352"/>
    </row>
    <row r="19" spans="1:4" ht="18.75" customHeight="1">
      <c r="A19" s="50" t="s">
        <v>6</v>
      </c>
      <c r="B19" s="172">
        <v>2910.2444868323714</v>
      </c>
      <c r="C19" s="51">
        <v>0</v>
      </c>
      <c r="D19" s="68">
        <f>SUM(B19:C19)</f>
        <v>2910.2444868323714</v>
      </c>
    </row>
    <row r="20" spans="1:4" ht="18.75" customHeight="1">
      <c r="A20" s="53"/>
      <c r="B20" s="54"/>
      <c r="C20" s="55"/>
      <c r="D20" s="69">
        <f>+D19/$D$27</f>
        <v>0.5307251474422298</v>
      </c>
    </row>
    <row r="21" spans="1:12" ht="18.75" customHeight="1">
      <c r="A21" s="53" t="s">
        <v>5</v>
      </c>
      <c r="B21" s="57">
        <v>489.70372860265</v>
      </c>
      <c r="C21" s="58">
        <v>0.12103099999999997</v>
      </c>
      <c r="D21" s="70">
        <f>SUM(B21:C21)</f>
        <v>489.82475960265003</v>
      </c>
      <c r="J21" s="311" t="s">
        <v>2</v>
      </c>
      <c r="K21" s="312" t="s">
        <v>12</v>
      </c>
      <c r="L21" s="287"/>
    </row>
    <row r="22" spans="1:12" ht="18.75" customHeight="1">
      <c r="A22" s="53"/>
      <c r="B22" s="54"/>
      <c r="C22" s="55"/>
      <c r="D22" s="69">
        <f>+D21/$D$27</f>
        <v>0.08932662494068488</v>
      </c>
      <c r="J22" s="297">
        <f>+J23/L23</f>
        <v>0.9748971398488161</v>
      </c>
      <c r="K22" s="275">
        <f>+K23/L23</f>
        <v>0.025102860151183997</v>
      </c>
      <c r="L22" s="280"/>
    </row>
    <row r="23" spans="1:12" ht="18.75" customHeight="1">
      <c r="A23" s="53" t="s">
        <v>1</v>
      </c>
      <c r="B23" s="57">
        <v>552.719537827581</v>
      </c>
      <c r="C23" s="58">
        <v>106.609938273627</v>
      </c>
      <c r="D23" s="70">
        <f>SUM(B23:C23)</f>
        <v>659.329476101208</v>
      </c>
      <c r="J23" s="313">
        <f>+B27</f>
        <v>5345.872604957911</v>
      </c>
      <c r="K23" s="303">
        <f>+C27</f>
        <v>137.65215518953613</v>
      </c>
      <c r="L23" s="305">
        <f>SUM(J23:K23)</f>
        <v>5483.524760147447</v>
      </c>
    </row>
    <row r="24" spans="1:12" ht="18.75" customHeight="1">
      <c r="A24" s="53"/>
      <c r="B24" s="54"/>
      <c r="C24" s="55"/>
      <c r="D24" s="69">
        <f>+D23/$D$27</f>
        <v>0.12023826004999734</v>
      </c>
      <c r="J24" s="292"/>
      <c r="K24" s="299"/>
      <c r="L24" s="283"/>
    </row>
    <row r="25" spans="1:4" ht="18.75" customHeight="1">
      <c r="A25" s="53" t="s">
        <v>7</v>
      </c>
      <c r="B25" s="57">
        <v>1393.204851695308</v>
      </c>
      <c r="C25" s="58">
        <v>30.92118591590916</v>
      </c>
      <c r="D25" s="70">
        <f>SUM(B25:C25)</f>
        <v>1424.126037611217</v>
      </c>
    </row>
    <row r="26" spans="1:4" ht="18.75" customHeight="1" thickBot="1">
      <c r="A26" s="71"/>
      <c r="B26" s="72"/>
      <c r="C26" s="73"/>
      <c r="D26" s="74">
        <f>+D25/$D$27</f>
        <v>0.2597099675670879</v>
      </c>
    </row>
    <row r="27" spans="1:4" ht="18.75" customHeight="1" thickTop="1">
      <c r="A27" s="53" t="s">
        <v>46</v>
      </c>
      <c r="B27" s="57">
        <f>+B25+B23+B21+B19</f>
        <v>5345.872604957911</v>
      </c>
      <c r="C27" s="58">
        <f>+C25+C23+C21+C19</f>
        <v>137.65215518953613</v>
      </c>
      <c r="D27" s="70">
        <f>+D25+D23+D21+D19</f>
        <v>5483.524760147447</v>
      </c>
    </row>
    <row r="28" spans="1:4" ht="18.75" customHeight="1" thickBot="1">
      <c r="A28" s="64"/>
      <c r="B28" s="65">
        <f>+B27/$D$27</f>
        <v>0.9748971398488161</v>
      </c>
      <c r="C28" s="66">
        <f>+C27/$D$27</f>
        <v>0.025102860151183997</v>
      </c>
      <c r="D28" s="75"/>
    </row>
    <row r="29" ht="18.75" customHeight="1"/>
    <row r="30" ht="18.75" customHeight="1"/>
    <row r="31" ht="18.75" customHeight="1">
      <c r="A31" s="1" t="s">
        <v>66</v>
      </c>
    </row>
    <row r="32" ht="18.75" customHeight="1" thickBot="1"/>
    <row r="33" spans="1:4" ht="21" customHeight="1">
      <c r="A33" s="347" t="s">
        <v>17</v>
      </c>
      <c r="B33" s="349" t="s">
        <v>18</v>
      </c>
      <c r="C33" s="350"/>
      <c r="D33" s="351" t="s">
        <v>46</v>
      </c>
    </row>
    <row r="34" spans="1:4" ht="21" customHeight="1">
      <c r="A34" s="348"/>
      <c r="B34" s="192" t="s">
        <v>35</v>
      </c>
      <c r="C34" s="192" t="s">
        <v>31</v>
      </c>
      <c r="D34" s="352"/>
    </row>
    <row r="35" spans="1:12" ht="18.75" customHeight="1">
      <c r="A35" s="50" t="s">
        <v>6</v>
      </c>
      <c r="B35" s="173">
        <v>2910.2444868323714</v>
      </c>
      <c r="C35" s="51"/>
      <c r="D35" s="68">
        <f>SUM(B35:C35)</f>
        <v>2910.2444868323714</v>
      </c>
      <c r="E35" s="2"/>
      <c r="J35" s="271" t="s">
        <v>6</v>
      </c>
      <c r="K35" s="302">
        <f>+D35</f>
        <v>2910.2444868323714</v>
      </c>
      <c r="L35" s="275">
        <f>+K35/$K$39</f>
        <v>0.5307251474422298</v>
      </c>
    </row>
    <row r="36" spans="1:12" ht="18.75" customHeight="1">
      <c r="A36" s="53"/>
      <c r="B36" s="54"/>
      <c r="C36" s="55"/>
      <c r="D36" s="69">
        <f>+D35/$D$43</f>
        <v>0.5307251474422298</v>
      </c>
      <c r="E36" s="2"/>
      <c r="J36" s="271" t="s">
        <v>5</v>
      </c>
      <c r="K36" s="302">
        <f>+D37</f>
        <v>489.82475960265003</v>
      </c>
      <c r="L36" s="275">
        <f>+K36/$K$39</f>
        <v>0.08932662494068488</v>
      </c>
    </row>
    <row r="37" spans="1:12" ht="18.75" customHeight="1">
      <c r="A37" s="53" t="s">
        <v>5</v>
      </c>
      <c r="B37" s="57">
        <v>489.82475960265003</v>
      </c>
      <c r="C37" s="58"/>
      <c r="D37" s="70">
        <f>SUM(B37:C37)</f>
        <v>489.82475960265003</v>
      </c>
      <c r="E37" s="2"/>
      <c r="J37" s="271" t="s">
        <v>1</v>
      </c>
      <c r="K37" s="302">
        <f>+D39</f>
        <v>659.3294761012082</v>
      </c>
      <c r="L37" s="275">
        <f>+K37/$K$39</f>
        <v>0.12023826004999738</v>
      </c>
    </row>
    <row r="38" spans="1:12" ht="18.75" customHeight="1">
      <c r="A38" s="53"/>
      <c r="B38" s="54"/>
      <c r="C38" s="55"/>
      <c r="D38" s="69">
        <f>+D37/$D$43</f>
        <v>0.08932662494068488</v>
      </c>
      <c r="E38" s="2"/>
      <c r="J38" s="271" t="s">
        <v>7</v>
      </c>
      <c r="K38" s="302">
        <f>+D41</f>
        <v>1424.126037611217</v>
      </c>
      <c r="L38" s="275">
        <f>+K38/$K$39</f>
        <v>0.2597099675670879</v>
      </c>
    </row>
    <row r="39" spans="1:12" ht="18.75" customHeight="1">
      <c r="A39" s="53" t="s">
        <v>1</v>
      </c>
      <c r="B39" s="57">
        <v>98.08553606222844</v>
      </c>
      <c r="C39" s="58">
        <v>561.2439400389798</v>
      </c>
      <c r="D39" s="70">
        <f>SUM(B39:C39)</f>
        <v>659.3294761012082</v>
      </c>
      <c r="E39" s="2"/>
      <c r="K39" s="302">
        <f>SUM(K35:K38)</f>
        <v>5483.524760147447</v>
      </c>
      <c r="L39" s="275">
        <f>+K39/$K$39</f>
        <v>1</v>
      </c>
    </row>
    <row r="40" spans="1:5" ht="18.75" customHeight="1">
      <c r="A40" s="53"/>
      <c r="B40" s="54"/>
      <c r="C40" s="55"/>
      <c r="D40" s="69">
        <f>+D39/$D$43</f>
        <v>0.12023826004999738</v>
      </c>
      <c r="E40" s="2"/>
    </row>
    <row r="41" spans="1:12" ht="18.75" customHeight="1">
      <c r="A41" s="53" t="s">
        <v>7</v>
      </c>
      <c r="B41" s="57"/>
      <c r="C41" s="58">
        <v>1424.126037611217</v>
      </c>
      <c r="D41" s="70">
        <f>SUM(B41:C41)</f>
        <v>1424.126037611217</v>
      </c>
      <c r="E41" s="2"/>
      <c r="L41" s="302"/>
    </row>
    <row r="42" spans="1:5" ht="18.75" customHeight="1" thickBot="1">
      <c r="A42" s="71"/>
      <c r="B42" s="72"/>
      <c r="C42" s="73"/>
      <c r="D42" s="74">
        <f>+D41/$D$43</f>
        <v>0.2597099675670879</v>
      </c>
      <c r="E42" s="2"/>
    </row>
    <row r="43" spans="1:4" ht="18.75" customHeight="1" thickTop="1">
      <c r="A43" s="53" t="s">
        <v>46</v>
      </c>
      <c r="B43" s="57">
        <f>+B41+B39+B37+B35</f>
        <v>3498.15478249725</v>
      </c>
      <c r="C43" s="58">
        <f>+C41+C39+C37+C35</f>
        <v>1985.3699776501967</v>
      </c>
      <c r="D43" s="70">
        <f>+D41+D39+D37+D35</f>
        <v>5483.524760147447</v>
      </c>
    </row>
    <row r="44" spans="1:4" ht="18.75" customHeight="1" thickBot="1">
      <c r="A44" s="64"/>
      <c r="B44" s="65">
        <f>+B43/D43</f>
        <v>0.6379390876322382</v>
      </c>
      <c r="C44" s="66">
        <f>+C43/D43</f>
        <v>0.3620609123677618</v>
      </c>
      <c r="D44" s="75"/>
    </row>
  </sheetData>
  <sheetProtection/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rintOptions/>
  <pageMargins left="0.7874015748031497" right="0.7854166666666667" top="0.7854166666666667" bottom="0.984251968503937" header="0" footer="0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5"/>
  <sheetViews>
    <sheetView view="pageBreakPreview" zoomScale="90" zoomScaleNormal="110" zoomScaleSheetLayoutView="90" zoomScalePageLayoutView="70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8515625" style="0" customWidth="1"/>
    <col min="3" max="3" width="12.8515625" style="0" customWidth="1"/>
    <col min="4" max="4" width="11.7109375" style="0" customWidth="1"/>
    <col min="5" max="6" width="14.28125" style="0" customWidth="1"/>
    <col min="7" max="7" width="12.00390625" style="0" customWidth="1"/>
    <col min="8" max="8" width="15.7109375" style="0" customWidth="1"/>
    <col min="9" max="9" width="11.00390625" style="0" bestFit="1" customWidth="1"/>
    <col min="10" max="10" width="20.421875" style="0" bestFit="1" customWidth="1"/>
    <col min="14" max="14" width="20.28125" style="0" customWidth="1"/>
  </cols>
  <sheetData>
    <row r="2" ht="18">
      <c r="A2" s="8" t="s">
        <v>69</v>
      </c>
    </row>
    <row r="4" spans="1:4" ht="15.75">
      <c r="A4" s="15" t="s">
        <v>70</v>
      </c>
      <c r="B4" s="2"/>
      <c r="C4" s="2"/>
      <c r="D4" s="2"/>
    </row>
    <row r="5" spans="1:11" ht="12.75">
      <c r="A5" s="194"/>
      <c r="B5" s="195"/>
      <c r="C5" s="195"/>
      <c r="D5" s="195"/>
      <c r="E5" s="195"/>
      <c r="F5" s="2"/>
      <c r="G5" s="2"/>
      <c r="H5" s="2"/>
      <c r="I5" s="2"/>
      <c r="J5" s="2"/>
      <c r="K5" s="2"/>
    </row>
    <row r="6" spans="1:10" ht="20.25" customHeight="1">
      <c r="A6" s="196" t="s">
        <v>71</v>
      </c>
      <c r="B6" s="194"/>
      <c r="C6" s="195"/>
      <c r="D6" s="195"/>
      <c r="E6" s="195"/>
      <c r="F6" s="2"/>
      <c r="G6" s="2"/>
      <c r="H6" s="2"/>
      <c r="I6" s="2"/>
      <c r="J6" s="2"/>
    </row>
    <row r="7" spans="1:11" ht="13.5" thickBot="1">
      <c r="A7" s="18"/>
      <c r="B7" s="18"/>
      <c r="C7" s="18"/>
      <c r="D7" s="18"/>
      <c r="E7" s="18"/>
      <c r="F7" s="18"/>
      <c r="G7" s="18"/>
      <c r="H7" s="2"/>
      <c r="I7" s="18"/>
      <c r="J7" s="2"/>
      <c r="K7" s="16"/>
    </row>
    <row r="8" spans="1:11" ht="33.75" customHeight="1">
      <c r="A8" s="370" t="s">
        <v>47</v>
      </c>
      <c r="B8" s="375" t="s">
        <v>2</v>
      </c>
      <c r="C8" s="378"/>
      <c r="D8" s="379"/>
      <c r="E8" s="380" t="s">
        <v>12</v>
      </c>
      <c r="F8" s="378"/>
      <c r="G8" s="378"/>
      <c r="H8" s="375" t="s">
        <v>48</v>
      </c>
      <c r="I8" s="376"/>
      <c r="J8" s="361" t="s">
        <v>51</v>
      </c>
      <c r="K8" s="31"/>
    </row>
    <row r="9" spans="1:11" ht="25.5" customHeight="1">
      <c r="A9" s="371"/>
      <c r="B9" s="203" t="s">
        <v>38</v>
      </c>
      <c r="C9" s="202" t="s">
        <v>35</v>
      </c>
      <c r="D9" s="197" t="s">
        <v>32</v>
      </c>
      <c r="E9" s="207" t="s">
        <v>38</v>
      </c>
      <c r="F9" s="198" t="s">
        <v>35</v>
      </c>
      <c r="G9" s="200" t="s">
        <v>32</v>
      </c>
      <c r="H9" s="207" t="s">
        <v>38</v>
      </c>
      <c r="I9" s="201" t="s">
        <v>35</v>
      </c>
      <c r="J9" s="377"/>
      <c r="K9" s="32"/>
    </row>
    <row r="10" spans="1:11" ht="12.75">
      <c r="A10" s="25" t="s">
        <v>19</v>
      </c>
      <c r="B10" s="204">
        <v>54.146642437868714</v>
      </c>
      <c r="C10" s="171">
        <v>280.08333285617306</v>
      </c>
      <c r="D10" s="20">
        <f>SUM(B10:C10)</f>
        <v>334.22997529404176</v>
      </c>
      <c r="E10" s="204">
        <v>0.42827421452300024</v>
      </c>
      <c r="F10" s="7">
        <v>0</v>
      </c>
      <c r="G10" s="5">
        <f>SUM(E10:F10)</f>
        <v>0.42827421452300024</v>
      </c>
      <c r="H10" s="204">
        <f>+E10+B10</f>
        <v>54.574916652391714</v>
      </c>
      <c r="I10" s="13">
        <f>+F10+C10</f>
        <v>280.08333285617306</v>
      </c>
      <c r="J10" s="13">
        <f>+H10+I10</f>
        <v>334.6582495085648</v>
      </c>
      <c r="K10" s="2"/>
    </row>
    <row r="11" spans="1:11" ht="12.75">
      <c r="A11" s="25" t="s">
        <v>20</v>
      </c>
      <c r="B11" s="204">
        <v>55.08953761791308</v>
      </c>
      <c r="C11" s="171">
        <v>172.98265059685306</v>
      </c>
      <c r="D11" s="20">
        <f aca="true" t="shared" si="0" ref="D11:D21">SUM(B11:C11)</f>
        <v>228.07218821476613</v>
      </c>
      <c r="E11" s="204">
        <v>0.4650050344786284</v>
      </c>
      <c r="F11" s="7">
        <v>0</v>
      </c>
      <c r="G11" s="5">
        <f aca="true" t="shared" si="1" ref="G11:G21">SUM(E11:F11)</f>
        <v>0.4650050344786284</v>
      </c>
      <c r="H11" s="204">
        <f aca="true" t="shared" si="2" ref="H11:H21">+E11+B11</f>
        <v>55.55454265239171</v>
      </c>
      <c r="I11" s="13">
        <f aca="true" t="shared" si="3" ref="I11:I21">+F11+C11</f>
        <v>172.98265059685306</v>
      </c>
      <c r="J11" s="13">
        <f aca="true" t="shared" si="4" ref="J11:J21">+H11+I11</f>
        <v>228.53719324924478</v>
      </c>
      <c r="K11" s="2"/>
    </row>
    <row r="12" spans="1:11" ht="12.75">
      <c r="A12" s="25" t="s">
        <v>21</v>
      </c>
      <c r="B12" s="204">
        <v>58.23354533818012</v>
      </c>
      <c r="C12" s="171">
        <v>157.4471796514533</v>
      </c>
      <c r="D12" s="20">
        <f t="shared" si="0"/>
        <v>215.6807249896334</v>
      </c>
      <c r="E12" s="204">
        <v>0.5169203142115816</v>
      </c>
      <c r="F12" s="7">
        <v>0</v>
      </c>
      <c r="G12" s="5">
        <f t="shared" si="1"/>
        <v>0.5169203142115816</v>
      </c>
      <c r="H12" s="204">
        <f t="shared" si="2"/>
        <v>58.7504656523917</v>
      </c>
      <c r="I12" s="13">
        <f t="shared" si="3"/>
        <v>157.4471796514533</v>
      </c>
      <c r="J12" s="13">
        <f t="shared" si="4"/>
        <v>216.197645303845</v>
      </c>
      <c r="K12" s="2"/>
    </row>
    <row r="13" spans="1:11" ht="12.75">
      <c r="A13" s="25" t="s">
        <v>22</v>
      </c>
      <c r="B13" s="204">
        <v>51.49336880214803</v>
      </c>
      <c r="C13" s="171">
        <v>274.3008859577299</v>
      </c>
      <c r="D13" s="20">
        <f t="shared" si="0"/>
        <v>325.79425475987796</v>
      </c>
      <c r="E13" s="204">
        <v>0.4170538502436886</v>
      </c>
      <c r="F13" s="7">
        <v>0</v>
      </c>
      <c r="G13" s="5">
        <f t="shared" si="1"/>
        <v>0.4170538502436886</v>
      </c>
      <c r="H13" s="204">
        <f t="shared" si="2"/>
        <v>51.910422652391716</v>
      </c>
      <c r="I13" s="13">
        <f>+F13+C13</f>
        <v>274.3008859577299</v>
      </c>
      <c r="J13" s="13">
        <f>+H13+I13</f>
        <v>326.21130861012165</v>
      </c>
      <c r="K13" s="2"/>
    </row>
    <row r="14" spans="1:11" ht="12.75">
      <c r="A14" s="25" t="s">
        <v>23</v>
      </c>
      <c r="B14" s="204">
        <v>51.27739468243593</v>
      </c>
      <c r="C14" s="171">
        <v>221.2567091909238</v>
      </c>
      <c r="D14" s="20">
        <f t="shared" si="0"/>
        <v>272.53410387335975</v>
      </c>
      <c r="E14" s="204">
        <v>0.21098796995578178</v>
      </c>
      <c r="F14" s="7">
        <v>0</v>
      </c>
      <c r="G14" s="5">
        <f t="shared" si="1"/>
        <v>0.21098796995578178</v>
      </c>
      <c r="H14" s="204">
        <f t="shared" si="2"/>
        <v>51.488382652391714</v>
      </c>
      <c r="I14" s="13">
        <f>+F14+C14</f>
        <v>221.2567091909238</v>
      </c>
      <c r="J14" s="13">
        <f>+H14+I14</f>
        <v>272.7450918433155</v>
      </c>
      <c r="K14" s="2"/>
    </row>
    <row r="15" spans="1:11" ht="12.75">
      <c r="A15" s="25" t="s">
        <v>24</v>
      </c>
      <c r="B15" s="204">
        <v>48.597912509180865</v>
      </c>
      <c r="C15" s="171">
        <v>235.84133900223708</v>
      </c>
      <c r="D15" s="20">
        <f>SUM(B15:C15)</f>
        <v>284.4392515114179</v>
      </c>
      <c r="E15" s="204">
        <v>0.14025214321084375</v>
      </c>
      <c r="F15" s="7">
        <v>0</v>
      </c>
      <c r="G15" s="5">
        <f t="shared" si="1"/>
        <v>0.14025214321084375</v>
      </c>
      <c r="H15" s="204">
        <f t="shared" si="2"/>
        <v>48.73816465239171</v>
      </c>
      <c r="I15" s="13">
        <f>+F15+C15</f>
        <v>235.84133900223708</v>
      </c>
      <c r="J15" s="13">
        <f>+H15+I15</f>
        <v>284.5795036546288</v>
      </c>
      <c r="K15" s="2"/>
    </row>
    <row r="16" spans="1:11" ht="12.75">
      <c r="A16" s="25" t="s">
        <v>25</v>
      </c>
      <c r="B16" s="204">
        <v>47.088099906297984</v>
      </c>
      <c r="C16" s="171">
        <v>178.23547806345076</v>
      </c>
      <c r="D16" s="20">
        <f>SUM(B16:C16)</f>
        <v>225.32357796974873</v>
      </c>
      <c r="E16" s="204">
        <v>0.12146074609372183</v>
      </c>
      <c r="F16" s="7">
        <v>0</v>
      </c>
      <c r="G16" s="5">
        <f t="shared" si="1"/>
        <v>0.12146074609372183</v>
      </c>
      <c r="H16" s="204">
        <f t="shared" si="2"/>
        <v>47.20956065239171</v>
      </c>
      <c r="I16" s="13">
        <f>+F16+C16</f>
        <v>178.23547806345076</v>
      </c>
      <c r="J16" s="13">
        <f>+H16+I16</f>
        <v>225.44503871584246</v>
      </c>
      <c r="K16" s="2"/>
    </row>
    <row r="17" spans="1:11" ht="12.75">
      <c r="A17" s="25" t="s">
        <v>26</v>
      </c>
      <c r="B17" s="204">
        <v>49.224802301034146</v>
      </c>
      <c r="C17" s="171">
        <v>346.67164802025604</v>
      </c>
      <c r="D17" s="20">
        <f>SUM(B17:C17)</f>
        <v>395.8964503212902</v>
      </c>
      <c r="E17" s="204">
        <v>0.14493135135755136</v>
      </c>
      <c r="F17" s="7">
        <v>0</v>
      </c>
      <c r="G17" s="5">
        <f t="shared" si="1"/>
        <v>0.14493135135755136</v>
      </c>
      <c r="H17" s="204">
        <f t="shared" si="2"/>
        <v>49.369733652391695</v>
      </c>
      <c r="I17" s="13">
        <f>+F17+C17</f>
        <v>346.67164802025604</v>
      </c>
      <c r="J17" s="13">
        <f>+H17+I17</f>
        <v>396.04138167264773</v>
      </c>
      <c r="K17" s="2"/>
    </row>
    <row r="18" spans="1:16" ht="12.75">
      <c r="A18" s="25" t="s">
        <v>79</v>
      </c>
      <c r="B18" s="204">
        <v>49.26677259797963</v>
      </c>
      <c r="C18" s="171">
        <v>145.9388496219453</v>
      </c>
      <c r="D18" s="20">
        <f>SUM(B18:C18)</f>
        <v>195.20562221992495</v>
      </c>
      <c r="E18" s="204">
        <v>0.17295521348747128</v>
      </c>
      <c r="F18" s="7">
        <v>0</v>
      </c>
      <c r="G18" s="5">
        <f t="shared" si="1"/>
        <v>0.17295521348747128</v>
      </c>
      <c r="H18" s="204">
        <f t="shared" si="2"/>
        <v>49.4397278114671</v>
      </c>
      <c r="I18" s="13">
        <f t="shared" si="3"/>
        <v>145.9388496219453</v>
      </c>
      <c r="J18" s="13">
        <f t="shared" si="4"/>
        <v>195.3785774334124</v>
      </c>
      <c r="K18" s="2"/>
      <c r="M18" s="295"/>
      <c r="N18" s="312" t="s">
        <v>2</v>
      </c>
      <c r="O18" s="312" t="s">
        <v>12</v>
      </c>
      <c r="P18" s="287"/>
    </row>
    <row r="19" spans="1:16" ht="12.75">
      <c r="A19" s="25" t="s">
        <v>28</v>
      </c>
      <c r="B19" s="204">
        <v>52.46577562925596</v>
      </c>
      <c r="C19" s="171">
        <v>296.04826305693507</v>
      </c>
      <c r="D19" s="20">
        <f>SUM(B19:C19)</f>
        <v>348.51403868619104</v>
      </c>
      <c r="E19" s="204">
        <v>0.2325270231357412</v>
      </c>
      <c r="F19" s="7">
        <v>0</v>
      </c>
      <c r="G19" s="5">
        <f t="shared" si="1"/>
        <v>0.2325270231357412</v>
      </c>
      <c r="H19" s="204">
        <f>+E19+B19</f>
        <v>52.698302652391696</v>
      </c>
      <c r="I19" s="13">
        <f t="shared" si="3"/>
        <v>296.04826305693507</v>
      </c>
      <c r="J19" s="13">
        <f t="shared" si="4"/>
        <v>348.7465657093268</v>
      </c>
      <c r="K19" s="2"/>
      <c r="M19" s="288" t="s">
        <v>37</v>
      </c>
      <c r="N19" s="302">
        <f>+C22</f>
        <v>2785.6991368323716</v>
      </c>
      <c r="O19" s="302">
        <f>+F22</f>
        <v>0</v>
      </c>
      <c r="P19" s="280"/>
    </row>
    <row r="20" spans="1:16" ht="12.75">
      <c r="A20" s="25" t="s">
        <v>29</v>
      </c>
      <c r="B20" s="204">
        <v>50.70406110054282</v>
      </c>
      <c r="C20" s="171">
        <v>273.97271550841293</v>
      </c>
      <c r="D20" s="20">
        <f t="shared" si="0"/>
        <v>324.6767766089558</v>
      </c>
      <c r="E20" s="204">
        <v>0.23675555184887845</v>
      </c>
      <c r="F20" s="7">
        <v>0</v>
      </c>
      <c r="G20" s="5">
        <f t="shared" si="1"/>
        <v>0.23675555184887845</v>
      </c>
      <c r="H20" s="204">
        <f t="shared" si="2"/>
        <v>50.9408166523917</v>
      </c>
      <c r="I20" s="13">
        <f t="shared" si="3"/>
        <v>273.97271550841293</v>
      </c>
      <c r="J20" s="13">
        <f t="shared" si="4"/>
        <v>324.9135321608046</v>
      </c>
      <c r="K20" s="2"/>
      <c r="M20" s="288" t="s">
        <v>38</v>
      </c>
      <c r="N20" s="302">
        <f>+B22</f>
        <v>621.8522927915561</v>
      </c>
      <c r="O20" s="302">
        <f>+E22</f>
        <v>3.306615196219857</v>
      </c>
      <c r="P20" s="280"/>
    </row>
    <row r="21" spans="1:16" ht="13.5" thickBot="1">
      <c r="A21" s="25" t="s">
        <v>30</v>
      </c>
      <c r="B21" s="204">
        <v>54.26437986871874</v>
      </c>
      <c r="C21" s="171">
        <v>202.92008530600137</v>
      </c>
      <c r="D21" s="20">
        <f t="shared" si="0"/>
        <v>257.1844651747201</v>
      </c>
      <c r="E21" s="204">
        <v>0.2194917836729687</v>
      </c>
      <c r="F21" s="11">
        <v>0</v>
      </c>
      <c r="G21" s="5">
        <f t="shared" si="1"/>
        <v>0.2194917836729687</v>
      </c>
      <c r="H21" s="204">
        <f t="shared" si="2"/>
        <v>54.48387165239171</v>
      </c>
      <c r="I21" s="13">
        <f t="shared" si="3"/>
        <v>202.92008530600137</v>
      </c>
      <c r="J21" s="13">
        <f t="shared" si="4"/>
        <v>257.4039569583931</v>
      </c>
      <c r="K21" s="12"/>
      <c r="M21" s="288"/>
      <c r="N21" s="302">
        <f>SUM(N19:N20)</f>
        <v>3407.5514296239276</v>
      </c>
      <c r="O21" s="302">
        <f>SUM(O19:O20)</f>
        <v>3.306615196219857</v>
      </c>
      <c r="P21" s="305">
        <f>SUM(N21:O21)</f>
        <v>3410.8580448201474</v>
      </c>
    </row>
    <row r="22" spans="1:16" ht="15.75" thickTop="1">
      <c r="A22" s="26" t="s">
        <v>11</v>
      </c>
      <c r="B22" s="205">
        <f aca="true" t="shared" si="5" ref="B22:J22">SUM(B10:B21)</f>
        <v>621.8522927915561</v>
      </c>
      <c r="C22" s="39">
        <f t="shared" si="5"/>
        <v>2785.6991368323716</v>
      </c>
      <c r="D22" s="42">
        <f t="shared" si="5"/>
        <v>3407.551429623927</v>
      </c>
      <c r="E22" s="205">
        <f t="shared" si="5"/>
        <v>3.306615196219857</v>
      </c>
      <c r="F22" s="39">
        <f t="shared" si="5"/>
        <v>0</v>
      </c>
      <c r="G22" s="40">
        <f t="shared" si="5"/>
        <v>3.306615196219857</v>
      </c>
      <c r="H22" s="205">
        <f t="shared" si="5"/>
        <v>625.1589079877758</v>
      </c>
      <c r="I22" s="78">
        <f t="shared" si="5"/>
        <v>2785.6991368323716</v>
      </c>
      <c r="J22" s="76">
        <f t="shared" si="5"/>
        <v>3410.8580448201474</v>
      </c>
      <c r="K22" s="30"/>
      <c r="M22" s="288"/>
      <c r="N22" s="271"/>
      <c r="O22" s="271"/>
      <c r="P22" s="280"/>
    </row>
    <row r="23" spans="1:16" ht="13.5" thickBot="1">
      <c r="A23" s="27"/>
      <c r="B23" s="206">
        <f>+B22/$D$22</f>
        <v>0.18249241592816887</v>
      </c>
      <c r="C23" s="22">
        <f>+C22/$D$22</f>
        <v>0.8175075840718313</v>
      </c>
      <c r="D23" s="23">
        <f>+D22/$J$22</f>
        <v>0.9990305620601122</v>
      </c>
      <c r="E23" s="206">
        <f>+E22/$G$22</f>
        <v>1</v>
      </c>
      <c r="F23" s="22">
        <f>+F22/$G$22</f>
        <v>0</v>
      </c>
      <c r="G23" s="24">
        <f>+G22/$J$22</f>
        <v>0.0009694379398877073</v>
      </c>
      <c r="H23" s="208">
        <f>+H22/$J$22</f>
        <v>0.18328493879631397</v>
      </c>
      <c r="I23" s="77">
        <f>+I22/$J$22</f>
        <v>0.8167150612036861</v>
      </c>
      <c r="J23" s="77"/>
      <c r="K23" s="30"/>
      <c r="M23" s="288"/>
      <c r="N23" s="275">
        <f>+N19/N21</f>
        <v>0.8175075840718312</v>
      </c>
      <c r="O23" s="275">
        <f>+O19/O21</f>
        <v>0</v>
      </c>
      <c r="P23" s="280"/>
    </row>
    <row r="24" spans="13:16" ht="12.75">
      <c r="M24" s="292"/>
      <c r="N24" s="300">
        <f>+N20/N21</f>
        <v>0.18249241592816884</v>
      </c>
      <c r="O24" s="300">
        <f>+O20/O21</f>
        <v>1</v>
      </c>
      <c r="P24" s="283"/>
    </row>
    <row r="47" spans="1:8" ht="12.75">
      <c r="A47" s="17" t="s">
        <v>72</v>
      </c>
      <c r="B47" s="17"/>
      <c r="H47" s="6"/>
    </row>
    <row r="48" spans="1:2" ht="13.5" thickBot="1">
      <c r="A48" s="16"/>
      <c r="B48" s="16"/>
    </row>
    <row r="49" spans="1:4" ht="12.75">
      <c r="A49" s="209" t="s">
        <v>47</v>
      </c>
      <c r="B49" s="210" t="s">
        <v>2</v>
      </c>
      <c r="C49" s="211" t="s">
        <v>12</v>
      </c>
      <c r="D49" s="361" t="s">
        <v>50</v>
      </c>
    </row>
    <row r="50" spans="1:4" ht="14.25" customHeight="1">
      <c r="A50" s="212"/>
      <c r="B50" s="359" t="s">
        <v>49</v>
      </c>
      <c r="C50" s="360"/>
      <c r="D50" s="362"/>
    </row>
    <row r="51" spans="1:4" ht="12.75">
      <c r="A51" s="12" t="s">
        <v>19</v>
      </c>
      <c r="B51" s="19">
        <v>2.191118</v>
      </c>
      <c r="C51" s="13">
        <v>9.479180889758556</v>
      </c>
      <c r="D51" s="13">
        <f>+C51+B51</f>
        <v>11.670298889758556</v>
      </c>
    </row>
    <row r="52" spans="1:4" ht="12.75">
      <c r="A52" s="12" t="s">
        <v>20</v>
      </c>
      <c r="B52" s="19">
        <v>1.1323189999999996</v>
      </c>
      <c r="C52" s="13">
        <v>8.308741889758554</v>
      </c>
      <c r="D52" s="13">
        <f aca="true" t="shared" si="6" ref="D52:D62">+C52+B52</f>
        <v>9.441060889758553</v>
      </c>
    </row>
    <row r="53" spans="1:4" ht="12.75">
      <c r="A53" s="12" t="s">
        <v>21</v>
      </c>
      <c r="B53" s="19">
        <v>0.45947799999999994</v>
      </c>
      <c r="C53" s="13">
        <v>9.067212889758554</v>
      </c>
      <c r="D53" s="13">
        <f t="shared" si="6"/>
        <v>9.526690889758555</v>
      </c>
    </row>
    <row r="54" spans="1:4" ht="12.75">
      <c r="A54" s="12" t="s">
        <v>22</v>
      </c>
      <c r="B54" s="19">
        <v>0.427401</v>
      </c>
      <c r="C54" s="13">
        <v>8.508759889758554</v>
      </c>
      <c r="D54" s="13">
        <f t="shared" si="6"/>
        <v>8.936160889758554</v>
      </c>
    </row>
    <row r="55" spans="1:4" ht="12.75">
      <c r="A55" s="12" t="s">
        <v>23</v>
      </c>
      <c r="B55" s="19">
        <v>0.574099</v>
      </c>
      <c r="C55" s="13">
        <v>8.189774889758555</v>
      </c>
      <c r="D55" s="13">
        <f t="shared" si="6"/>
        <v>8.763873889758555</v>
      </c>
    </row>
    <row r="56" spans="1:4" ht="12.75">
      <c r="A56" s="12" t="s">
        <v>24</v>
      </c>
      <c r="B56" s="19">
        <v>0.16535000000000002</v>
      </c>
      <c r="C56" s="13">
        <v>7.571417889758554</v>
      </c>
      <c r="D56" s="13">
        <f t="shared" si="6"/>
        <v>7.736767889758554</v>
      </c>
    </row>
    <row r="57" spans="1:4" ht="12.75">
      <c r="A57" s="12" t="s">
        <v>25</v>
      </c>
      <c r="B57" s="19">
        <v>0.4507049999999999</v>
      </c>
      <c r="C57" s="13">
        <v>5.079622889758554</v>
      </c>
      <c r="D57" s="13">
        <f t="shared" si="6"/>
        <v>5.530327889758554</v>
      </c>
    </row>
    <row r="58" spans="1:4" ht="12.75">
      <c r="A58" s="12" t="s">
        <v>26</v>
      </c>
      <c r="B58" s="19">
        <v>0.40256699999999995</v>
      </c>
      <c r="C58" s="13">
        <v>5.140016889758554</v>
      </c>
      <c r="D58" s="13">
        <f t="shared" si="6"/>
        <v>5.542583889758554</v>
      </c>
    </row>
    <row r="59" spans="1:4" ht="12.75">
      <c r="A59" s="12" t="s">
        <v>27</v>
      </c>
      <c r="B59" s="19">
        <v>0.468369</v>
      </c>
      <c r="C59" s="13">
        <v>4.408665889758554</v>
      </c>
      <c r="D59" s="13">
        <f t="shared" si="6"/>
        <v>4.877034889758554</v>
      </c>
    </row>
    <row r="60" spans="1:4" ht="12.75">
      <c r="A60" s="12" t="s">
        <v>28</v>
      </c>
      <c r="B60" s="19">
        <v>0.506281</v>
      </c>
      <c r="C60" s="13">
        <v>4.830490889758554</v>
      </c>
      <c r="D60" s="13">
        <f t="shared" si="6"/>
        <v>5.336771889758554</v>
      </c>
    </row>
    <row r="61" spans="1:4" ht="12.75">
      <c r="A61" s="12" t="s">
        <v>29</v>
      </c>
      <c r="B61" s="19">
        <v>0.13811</v>
      </c>
      <c r="C61" s="13">
        <v>4.282298889758554</v>
      </c>
      <c r="D61" s="13">
        <f t="shared" si="6"/>
        <v>4.420408889758554</v>
      </c>
    </row>
    <row r="62" spans="1:4" ht="13.5" thickBot="1">
      <c r="A62" s="12" t="s">
        <v>30</v>
      </c>
      <c r="B62" s="19">
        <v>0.36048899999999995</v>
      </c>
      <c r="C62" s="13">
        <v>5.154267889758554</v>
      </c>
      <c r="D62" s="13">
        <f t="shared" si="6"/>
        <v>5.514756889758554</v>
      </c>
    </row>
    <row r="63" spans="1:4" ht="15.75" thickTop="1">
      <c r="A63" s="33" t="s">
        <v>11</v>
      </c>
      <c r="B63" s="41">
        <f>SUM(B51:B62)</f>
        <v>7.276286000000001</v>
      </c>
      <c r="C63" s="78">
        <f>SUM(C51:C62)</f>
        <v>80.02045167710266</v>
      </c>
      <c r="D63" s="76">
        <f>SUM(D51:D62)</f>
        <v>87.29673767710264</v>
      </c>
    </row>
    <row r="64" spans="1:4" ht="13.5" thickBot="1">
      <c r="A64" s="29"/>
      <c r="B64" s="21">
        <f>+B63/D63</f>
        <v>0.08335117890560671</v>
      </c>
      <c r="C64" s="111">
        <f>+C63/D63</f>
        <v>0.9166488210943935</v>
      </c>
      <c r="D64" s="77"/>
    </row>
    <row r="68" ht="12.75">
      <c r="A68" s="1" t="s">
        <v>73</v>
      </c>
    </row>
    <row r="69" ht="13.5" thickBot="1"/>
    <row r="70" spans="1:10" ht="12.75" customHeight="1">
      <c r="A70" s="363" t="s">
        <v>47</v>
      </c>
      <c r="B70" s="383" t="s">
        <v>2</v>
      </c>
      <c r="C70" s="384"/>
      <c r="D70" s="385"/>
      <c r="E70" s="375" t="s">
        <v>12</v>
      </c>
      <c r="F70" s="378"/>
      <c r="G70" s="378"/>
      <c r="H70" s="375" t="s">
        <v>48</v>
      </c>
      <c r="I70" s="376"/>
      <c r="J70" s="381" t="s">
        <v>51</v>
      </c>
    </row>
    <row r="71" spans="1:10" ht="33.75" customHeight="1">
      <c r="A71" s="364"/>
      <c r="B71" s="213" t="s">
        <v>53</v>
      </c>
      <c r="C71" s="199" t="s">
        <v>52</v>
      </c>
      <c r="D71" s="200" t="s">
        <v>32</v>
      </c>
      <c r="E71" s="213" t="s">
        <v>53</v>
      </c>
      <c r="F71" s="199" t="s">
        <v>52</v>
      </c>
      <c r="G71" s="200" t="s">
        <v>32</v>
      </c>
      <c r="H71" s="213" t="s">
        <v>53</v>
      </c>
      <c r="I71" s="201" t="s">
        <v>52</v>
      </c>
      <c r="J71" s="382"/>
    </row>
    <row r="72" spans="1:10" ht="12.75">
      <c r="A72" s="25" t="s">
        <v>19</v>
      </c>
      <c r="B72" s="159">
        <v>334.22997529404176</v>
      </c>
      <c r="C72" s="7">
        <v>2.191118</v>
      </c>
      <c r="D72" s="162">
        <f>SUM(B72:C72)</f>
        <v>336.4210932940418</v>
      </c>
      <c r="E72" s="7">
        <v>0.42827421452300024</v>
      </c>
      <c r="F72" s="7">
        <v>9.479180889758556</v>
      </c>
      <c r="G72" s="5">
        <f>SUM(E72:F72)</f>
        <v>9.907455104281556</v>
      </c>
      <c r="H72" s="159">
        <f>+E72+B72</f>
        <v>334.6582495085648</v>
      </c>
      <c r="I72" s="166">
        <f>+F72+C72</f>
        <v>11.670298889758556</v>
      </c>
      <c r="J72" s="167">
        <f>+H72+I72</f>
        <v>346.32854839832333</v>
      </c>
    </row>
    <row r="73" spans="1:10" ht="12.75">
      <c r="A73" s="25" t="s">
        <v>20</v>
      </c>
      <c r="B73" s="159">
        <v>228.07218821476613</v>
      </c>
      <c r="C73" s="7">
        <v>1.1323189999999996</v>
      </c>
      <c r="D73" s="163">
        <f aca="true" t="shared" si="7" ref="D73:D83">SUM(B73:C73)</f>
        <v>229.20450721476612</v>
      </c>
      <c r="E73" s="7">
        <v>0.4650050344786284</v>
      </c>
      <c r="F73" s="7">
        <v>8.308741889758554</v>
      </c>
      <c r="G73" s="5">
        <f aca="true" t="shared" si="8" ref="G73:G83">SUM(E73:F73)</f>
        <v>8.773746924237182</v>
      </c>
      <c r="H73" s="159">
        <f aca="true" t="shared" si="9" ref="H73:H83">+E73+B73</f>
        <v>228.53719324924475</v>
      </c>
      <c r="I73" s="166">
        <f aca="true" t="shared" si="10" ref="I73:I83">+F73+C73</f>
        <v>9.441060889758553</v>
      </c>
      <c r="J73" s="166">
        <f aca="true" t="shared" si="11" ref="J73:J83">+H73+I73</f>
        <v>237.9782541390033</v>
      </c>
    </row>
    <row r="74" spans="1:18" ht="12.75">
      <c r="A74" s="25" t="s">
        <v>21</v>
      </c>
      <c r="B74" s="159">
        <v>215.6807249896334</v>
      </c>
      <c r="C74" s="7">
        <v>0.45947799999999994</v>
      </c>
      <c r="D74" s="163">
        <f t="shared" si="7"/>
        <v>216.1402029896334</v>
      </c>
      <c r="E74" s="7">
        <v>0.5169203142115816</v>
      </c>
      <c r="F74" s="7">
        <v>9.067212889758554</v>
      </c>
      <c r="G74" s="5">
        <f t="shared" si="8"/>
        <v>9.584133203970136</v>
      </c>
      <c r="H74" s="159">
        <f t="shared" si="9"/>
        <v>216.19764530384498</v>
      </c>
      <c r="I74" s="166">
        <f t="shared" si="10"/>
        <v>9.526690889758555</v>
      </c>
      <c r="J74" s="166">
        <f t="shared" si="11"/>
        <v>225.72433619360353</v>
      </c>
      <c r="M74" s="295"/>
      <c r="N74" s="285"/>
      <c r="O74" s="285"/>
      <c r="P74" s="285"/>
      <c r="Q74" s="285"/>
      <c r="R74" s="287"/>
    </row>
    <row r="75" spans="1:18" ht="12.75">
      <c r="A75" s="25" t="s">
        <v>22</v>
      </c>
      <c r="B75" s="159">
        <v>325.7942547598779</v>
      </c>
      <c r="C75" s="7">
        <v>0.427401</v>
      </c>
      <c r="D75" s="163">
        <f t="shared" si="7"/>
        <v>326.2216557598779</v>
      </c>
      <c r="E75" s="7">
        <v>0.4170538502436886</v>
      </c>
      <c r="F75" s="7">
        <v>8.508759889758554</v>
      </c>
      <c r="G75" s="5">
        <f t="shared" si="8"/>
        <v>8.925813740002242</v>
      </c>
      <c r="H75" s="159">
        <f t="shared" si="9"/>
        <v>326.2113086101216</v>
      </c>
      <c r="I75" s="166">
        <f t="shared" si="10"/>
        <v>8.936160889758554</v>
      </c>
      <c r="J75" s="166">
        <f t="shared" si="11"/>
        <v>335.1474694998801</v>
      </c>
      <c r="M75" s="288"/>
      <c r="N75" s="272" t="s">
        <v>2</v>
      </c>
      <c r="O75" s="272" t="s">
        <v>12</v>
      </c>
      <c r="P75" s="271"/>
      <c r="Q75" s="271"/>
      <c r="R75" s="280"/>
    </row>
    <row r="76" spans="1:18" ht="12.75">
      <c r="A76" s="25" t="s">
        <v>23</v>
      </c>
      <c r="B76" s="159">
        <v>272.5341038733597</v>
      </c>
      <c r="C76" s="7">
        <v>0.574099</v>
      </c>
      <c r="D76" s="163">
        <f t="shared" si="7"/>
        <v>273.1082028733597</v>
      </c>
      <c r="E76" s="7">
        <v>0.21098796995578178</v>
      </c>
      <c r="F76" s="7">
        <v>8.189774889758555</v>
      </c>
      <c r="G76" s="5">
        <f t="shared" si="8"/>
        <v>8.400762859714337</v>
      </c>
      <c r="H76" s="159">
        <f t="shared" si="9"/>
        <v>272.7450918433155</v>
      </c>
      <c r="I76" s="166">
        <f t="shared" si="10"/>
        <v>8.763873889758555</v>
      </c>
      <c r="J76" s="166">
        <f t="shared" si="11"/>
        <v>281.50896573307404</v>
      </c>
      <c r="M76" s="288" t="s">
        <v>4</v>
      </c>
      <c r="N76" s="302">
        <f>+B84</f>
        <v>3407.551429623927</v>
      </c>
      <c r="O76" s="302">
        <f>+E84</f>
        <v>3.306615196219857</v>
      </c>
      <c r="P76" s="302">
        <f>SUM(N76:O76)</f>
        <v>3410.858044820147</v>
      </c>
      <c r="Q76" s="275">
        <f>+N76/P76</f>
        <v>0.9990305620601123</v>
      </c>
      <c r="R76" s="314">
        <f>+O76/P76</f>
        <v>0.0009694379398877075</v>
      </c>
    </row>
    <row r="77" spans="1:18" ht="12.75">
      <c r="A77" s="25" t="s">
        <v>24</v>
      </c>
      <c r="B77" s="159">
        <v>284.4392515114179</v>
      </c>
      <c r="C77" s="7">
        <v>0.16535000000000002</v>
      </c>
      <c r="D77" s="163">
        <f t="shared" si="7"/>
        <v>284.6046015114179</v>
      </c>
      <c r="E77" s="7">
        <v>0.14025214321084375</v>
      </c>
      <c r="F77" s="7">
        <v>7.571417889758554</v>
      </c>
      <c r="G77" s="5">
        <f t="shared" si="8"/>
        <v>7.711670032969398</v>
      </c>
      <c r="H77" s="159">
        <f t="shared" si="9"/>
        <v>284.57950365462875</v>
      </c>
      <c r="I77" s="166">
        <f t="shared" si="10"/>
        <v>7.736767889758554</v>
      </c>
      <c r="J77" s="166">
        <f t="shared" si="11"/>
        <v>292.3162715443873</v>
      </c>
      <c r="M77" s="288" t="s">
        <v>0</v>
      </c>
      <c r="N77" s="302">
        <f>+C84</f>
        <v>7.276286000000001</v>
      </c>
      <c r="O77" s="302">
        <f>+F84</f>
        <v>80.02045167710266</v>
      </c>
      <c r="P77" s="302">
        <f>SUM(N77:O77)</f>
        <v>87.29673767710266</v>
      </c>
      <c r="Q77" s="275">
        <f>+N77/P77</f>
        <v>0.0833511789056067</v>
      </c>
      <c r="R77" s="298">
        <f>+O77/P77</f>
        <v>0.9166488210943933</v>
      </c>
    </row>
    <row r="78" spans="1:18" ht="12.75">
      <c r="A78" s="25" t="s">
        <v>25</v>
      </c>
      <c r="B78" s="159">
        <v>225.32357796974873</v>
      </c>
      <c r="C78" s="7">
        <v>0.4507049999999999</v>
      </c>
      <c r="D78" s="163">
        <f t="shared" si="7"/>
        <v>225.77428296974873</v>
      </c>
      <c r="E78" s="7">
        <v>0.12146074609372183</v>
      </c>
      <c r="F78" s="7">
        <v>5.079622889758554</v>
      </c>
      <c r="G78" s="5">
        <f t="shared" si="8"/>
        <v>5.201083635852275</v>
      </c>
      <c r="H78" s="159">
        <f t="shared" si="9"/>
        <v>225.44503871584246</v>
      </c>
      <c r="I78" s="166">
        <f t="shared" si="10"/>
        <v>5.530327889758554</v>
      </c>
      <c r="J78" s="166">
        <f t="shared" si="11"/>
        <v>230.975366605601</v>
      </c>
      <c r="M78" s="292"/>
      <c r="N78" s="315">
        <f>SUM(N76:N77)</f>
        <v>3414.827715623927</v>
      </c>
      <c r="O78" s="315">
        <f>SUM(O76:O77)</f>
        <v>83.32706687332251</v>
      </c>
      <c r="P78" s="315">
        <f>SUM(P76:P77)</f>
        <v>3498.1547824972495</v>
      </c>
      <c r="Q78" s="299"/>
      <c r="R78" s="283"/>
    </row>
    <row r="79" spans="1:16" ht="12.75">
      <c r="A79" s="25" t="s">
        <v>26</v>
      </c>
      <c r="B79" s="159">
        <v>395.8964503212902</v>
      </c>
      <c r="C79" s="7">
        <v>0.40256699999999995</v>
      </c>
      <c r="D79" s="163">
        <f t="shared" si="7"/>
        <v>396.2990173212902</v>
      </c>
      <c r="E79" s="7">
        <v>0.14493135135755136</v>
      </c>
      <c r="F79" s="7">
        <v>5.140016889758554</v>
      </c>
      <c r="G79" s="5">
        <f t="shared" si="8"/>
        <v>5.284948241116106</v>
      </c>
      <c r="H79" s="159">
        <f t="shared" si="9"/>
        <v>396.0413816726478</v>
      </c>
      <c r="I79" s="166">
        <f t="shared" si="10"/>
        <v>5.542583889758554</v>
      </c>
      <c r="J79" s="166">
        <f t="shared" si="11"/>
        <v>401.5839655624063</v>
      </c>
      <c r="P79" s="6"/>
    </row>
    <row r="80" spans="1:10" ht="12.75">
      <c r="A80" s="25" t="s">
        <v>27</v>
      </c>
      <c r="B80" s="159">
        <v>195.20562221992492</v>
      </c>
      <c r="C80" s="7">
        <v>0.468369</v>
      </c>
      <c r="D80" s="163">
        <f t="shared" si="7"/>
        <v>195.67399121992491</v>
      </c>
      <c r="E80" s="7">
        <v>0.17295521348747128</v>
      </c>
      <c r="F80" s="7">
        <v>4.408665889758554</v>
      </c>
      <c r="G80" s="5">
        <f t="shared" si="8"/>
        <v>4.581621103246025</v>
      </c>
      <c r="H80" s="159">
        <f t="shared" si="9"/>
        <v>195.3785774334124</v>
      </c>
      <c r="I80" s="166">
        <f t="shared" si="10"/>
        <v>4.877034889758554</v>
      </c>
      <c r="J80" s="166">
        <f t="shared" si="11"/>
        <v>200.25561232317096</v>
      </c>
    </row>
    <row r="81" spans="1:15" ht="12.75">
      <c r="A81" s="25" t="s">
        <v>28</v>
      </c>
      <c r="B81" s="159">
        <v>348.51403868619104</v>
      </c>
      <c r="C81" s="7">
        <v>0.506281</v>
      </c>
      <c r="D81" s="163">
        <f t="shared" si="7"/>
        <v>349.02031968619104</v>
      </c>
      <c r="E81" s="7">
        <v>0.2325270231357412</v>
      </c>
      <c r="F81" s="7">
        <v>4.830490889758554</v>
      </c>
      <c r="G81" s="5">
        <f t="shared" si="8"/>
        <v>5.063017912894296</v>
      </c>
      <c r="H81" s="159">
        <f t="shared" si="9"/>
        <v>348.7465657093268</v>
      </c>
      <c r="I81" s="166">
        <f t="shared" si="10"/>
        <v>5.336771889758554</v>
      </c>
      <c r="J81" s="166">
        <f t="shared" si="11"/>
        <v>354.0833375990853</v>
      </c>
      <c r="N81" s="316">
        <f>+N76/N78</f>
        <v>0.9978692084620526</v>
      </c>
      <c r="O81" s="317">
        <f>+O76/O78</f>
        <v>0.03968236637018221</v>
      </c>
    </row>
    <row r="82" spans="1:15" ht="12.75">
      <c r="A82" s="25" t="s">
        <v>29</v>
      </c>
      <c r="B82" s="159">
        <v>324.6767766089558</v>
      </c>
      <c r="C82" s="7">
        <v>0.13811</v>
      </c>
      <c r="D82" s="163">
        <f t="shared" si="7"/>
        <v>324.81488660895576</v>
      </c>
      <c r="E82" s="7">
        <v>0.23675555184887845</v>
      </c>
      <c r="F82" s="7">
        <v>4.282298889758554</v>
      </c>
      <c r="G82" s="5">
        <f t="shared" si="8"/>
        <v>4.519054441607432</v>
      </c>
      <c r="H82" s="159">
        <f t="shared" si="9"/>
        <v>324.91353216080466</v>
      </c>
      <c r="I82" s="166">
        <f t="shared" si="10"/>
        <v>4.420408889758554</v>
      </c>
      <c r="J82" s="166">
        <f t="shared" si="11"/>
        <v>329.3339410505632</v>
      </c>
      <c r="N82" s="318">
        <f>+N77/N78</f>
        <v>0.002130791537947484</v>
      </c>
      <c r="O82" s="294">
        <f>+O77/O78</f>
        <v>0.9603176336298178</v>
      </c>
    </row>
    <row r="83" spans="1:10" ht="13.5" thickBot="1">
      <c r="A83" s="34" t="s">
        <v>30</v>
      </c>
      <c r="B83" s="160">
        <v>257.1844651747201</v>
      </c>
      <c r="C83" s="35">
        <v>0.36048899999999995</v>
      </c>
      <c r="D83" s="164">
        <f t="shared" si="7"/>
        <v>257.5449541747201</v>
      </c>
      <c r="E83" s="35">
        <v>0.2194917836729687</v>
      </c>
      <c r="F83" s="36">
        <v>5.154267889758554</v>
      </c>
      <c r="G83" s="37">
        <f t="shared" si="8"/>
        <v>5.373759673431523</v>
      </c>
      <c r="H83" s="160">
        <f t="shared" si="9"/>
        <v>257.4039569583931</v>
      </c>
      <c r="I83" s="168">
        <f t="shared" si="10"/>
        <v>5.514756889758554</v>
      </c>
      <c r="J83" s="168">
        <f t="shared" si="11"/>
        <v>262.91871384815164</v>
      </c>
    </row>
    <row r="84" spans="1:10" ht="15.75" thickTop="1">
      <c r="A84" s="44" t="s">
        <v>11</v>
      </c>
      <c r="B84" s="161">
        <f aca="true" t="shared" si="12" ref="B84:J84">SUM(B72:B83)</f>
        <v>3407.551429623927</v>
      </c>
      <c r="C84" s="38">
        <f t="shared" si="12"/>
        <v>7.276286000000001</v>
      </c>
      <c r="D84" s="165">
        <f t="shared" si="12"/>
        <v>3414.8277156239283</v>
      </c>
      <c r="E84" s="38">
        <f t="shared" si="12"/>
        <v>3.306615196219857</v>
      </c>
      <c r="F84" s="38">
        <f t="shared" si="12"/>
        <v>80.02045167710266</v>
      </c>
      <c r="G84" s="43">
        <f t="shared" si="12"/>
        <v>83.32706687332251</v>
      </c>
      <c r="H84" s="161">
        <f t="shared" si="12"/>
        <v>3410.8580448201474</v>
      </c>
      <c r="I84" s="169">
        <f t="shared" si="12"/>
        <v>87.29673767710264</v>
      </c>
      <c r="J84" s="170">
        <f t="shared" si="12"/>
        <v>3498.154782497251</v>
      </c>
    </row>
    <row r="85" spans="1:10" ht="13.5" thickBot="1">
      <c r="A85" s="27"/>
      <c r="B85" s="21">
        <f>+B84/$D$84</f>
        <v>0.9978692084620522</v>
      </c>
      <c r="C85" s="22">
        <f>+C84/$D$84</f>
        <v>0.002130791537947483</v>
      </c>
      <c r="D85" s="23"/>
      <c r="E85" s="22">
        <f>+E84/$G$84</f>
        <v>0.03968236637018221</v>
      </c>
      <c r="F85" s="22">
        <f>+F84/$G$84</f>
        <v>0.9603176336298178</v>
      </c>
      <c r="G85" s="24"/>
      <c r="H85" s="79">
        <f>+H84/$J$84</f>
        <v>0.9750449185056401</v>
      </c>
      <c r="I85" s="77">
        <f>+I84/$J$84</f>
        <v>0.02495508149435959</v>
      </c>
      <c r="J85" s="77"/>
    </row>
    <row r="93" spans="14:16" ht="12.75">
      <c r="N93" s="311" t="s">
        <v>2</v>
      </c>
      <c r="O93" s="312" t="s">
        <v>12</v>
      </c>
      <c r="P93" s="287"/>
    </row>
    <row r="94" spans="14:16" ht="12.75">
      <c r="N94" s="304">
        <f>+H84</f>
        <v>3410.8580448201474</v>
      </c>
      <c r="O94" s="302">
        <f>+I84</f>
        <v>87.29673767710264</v>
      </c>
      <c r="P94" s="305">
        <f>SUM(N94:O94)</f>
        <v>3498.15478249725</v>
      </c>
    </row>
    <row r="95" spans="14:16" ht="12.75">
      <c r="N95" s="306">
        <f>+N94/P94</f>
        <v>0.9750449185056405</v>
      </c>
      <c r="O95" s="300">
        <f>+O94/P94</f>
        <v>0.024955081494359595</v>
      </c>
      <c r="P95" s="283"/>
    </row>
    <row r="103" spans="17:19" ht="12.75">
      <c r="Q103" s="319">
        <f>+N19/N21</f>
        <v>0.8175075840718312</v>
      </c>
      <c r="R103" s="320">
        <f>+O19/O21</f>
        <v>0</v>
      </c>
      <c r="S103" s="9"/>
    </row>
    <row r="104" spans="17:19" ht="12.75">
      <c r="Q104" s="306">
        <f>+N20/N21</f>
        <v>0.18249241592816884</v>
      </c>
      <c r="R104" s="301">
        <f>+O20/O21</f>
        <v>1</v>
      </c>
      <c r="S104" s="10"/>
    </row>
    <row r="105" ht="12.75">
      <c r="Q105" s="6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15" t="s">
        <v>74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ht="13.5" thickBot="1">
      <c r="A110" s="2"/>
    </row>
    <row r="111" spans="1:10" s="80" customFormat="1" ht="21.75" customHeight="1">
      <c r="A111" s="372" t="s">
        <v>13</v>
      </c>
      <c r="B111" s="365" t="s">
        <v>63</v>
      </c>
      <c r="C111" s="366"/>
      <c r="D111" s="366"/>
      <c r="E111" s="366"/>
      <c r="F111" s="366"/>
      <c r="G111" s="366"/>
      <c r="H111" s="366"/>
      <c r="I111" s="366"/>
      <c r="J111" s="367"/>
    </row>
    <row r="112" spans="1:10" s="80" customFormat="1" ht="33.75" customHeight="1">
      <c r="A112" s="373"/>
      <c r="B112" s="214" t="s">
        <v>2</v>
      </c>
      <c r="C112" s="215"/>
      <c r="D112" s="216" t="s">
        <v>55</v>
      </c>
      <c r="E112" s="217" t="s">
        <v>12</v>
      </c>
      <c r="F112" s="218"/>
      <c r="G112" s="219" t="s">
        <v>54</v>
      </c>
      <c r="H112" s="220" t="s">
        <v>56</v>
      </c>
      <c r="I112" s="218"/>
      <c r="J112" s="368" t="s">
        <v>46</v>
      </c>
    </row>
    <row r="113" spans="1:10" s="80" customFormat="1" ht="18.75" customHeight="1">
      <c r="A113" s="374"/>
      <c r="B113" s="198" t="s">
        <v>8</v>
      </c>
      <c r="C113" s="199" t="s">
        <v>9</v>
      </c>
      <c r="D113" s="221"/>
      <c r="E113" s="222" t="s">
        <v>8</v>
      </c>
      <c r="F113" s="223" t="s">
        <v>9</v>
      </c>
      <c r="G113" s="224"/>
      <c r="H113" s="198" t="s">
        <v>8</v>
      </c>
      <c r="I113" s="200" t="s">
        <v>9</v>
      </c>
      <c r="J113" s="369"/>
    </row>
    <row r="114" spans="1:10" s="80" customFormat="1" ht="12.75">
      <c r="A114" s="82" t="s">
        <v>19</v>
      </c>
      <c r="B114" s="83">
        <v>48.62572267935101</v>
      </c>
      <c r="C114" s="84">
        <v>158.17285037820912</v>
      </c>
      <c r="D114" s="85">
        <f>SUM(B114:C114)</f>
        <v>206.79857305756013</v>
      </c>
      <c r="E114" s="86">
        <v>2.692992657230641</v>
      </c>
      <c r="F114" s="86">
        <v>2.432879756058984</v>
      </c>
      <c r="G114" s="87">
        <f>SUM(E114:F114)</f>
        <v>5.125872413289625</v>
      </c>
      <c r="H114" s="88">
        <f>+B114+E114</f>
        <v>51.31871533658165</v>
      </c>
      <c r="I114" s="88">
        <f>+F114+C114</f>
        <v>160.6057301342681</v>
      </c>
      <c r="J114" s="89">
        <f>SUM(H114:I114)</f>
        <v>211.92444547084975</v>
      </c>
    </row>
    <row r="115" spans="1:10" s="80" customFormat="1" ht="12.75">
      <c r="A115" s="82" t="s">
        <v>20</v>
      </c>
      <c r="B115" s="86">
        <v>43.933739744547</v>
      </c>
      <c r="C115" s="91">
        <v>105.81464828126866</v>
      </c>
      <c r="D115" s="92">
        <f aca="true" t="shared" si="13" ref="D115:D125">SUM(B115:C115)</f>
        <v>149.74838802581564</v>
      </c>
      <c r="E115" s="86">
        <v>2.3980055920346426</v>
      </c>
      <c r="F115" s="86">
        <v>2.797959852999463</v>
      </c>
      <c r="G115" s="93">
        <f aca="true" t="shared" si="14" ref="G115:G125">SUM(E115:F115)</f>
        <v>5.195965445034106</v>
      </c>
      <c r="H115" s="94">
        <f aca="true" t="shared" si="15" ref="H115:H125">+B115+E115</f>
        <v>46.33174533658164</v>
      </c>
      <c r="I115" s="94">
        <f aca="true" t="shared" si="16" ref="I115:I125">+F115+C115</f>
        <v>108.61260813426813</v>
      </c>
      <c r="J115" s="95">
        <f aca="true" t="shared" si="17" ref="J115:J125">SUM(H115:I115)</f>
        <v>154.94435347084976</v>
      </c>
    </row>
    <row r="116" spans="1:18" s="80" customFormat="1" ht="12.75">
      <c r="A116" s="82" t="s">
        <v>21</v>
      </c>
      <c r="B116" s="86">
        <v>49.98881537114524</v>
      </c>
      <c r="C116" s="91">
        <v>155.9356708078329</v>
      </c>
      <c r="D116" s="92">
        <f t="shared" si="13"/>
        <v>205.92448617897816</v>
      </c>
      <c r="E116" s="86">
        <v>1.9821969654364113</v>
      </c>
      <c r="F116" s="86">
        <v>2.5011533264351407</v>
      </c>
      <c r="G116" s="93">
        <f t="shared" si="14"/>
        <v>4.483350291871552</v>
      </c>
      <c r="H116" s="94">
        <f t="shared" si="15"/>
        <v>51.97101233658165</v>
      </c>
      <c r="I116" s="94">
        <f t="shared" si="16"/>
        <v>158.43682413426805</v>
      </c>
      <c r="J116" s="95">
        <f t="shared" si="17"/>
        <v>210.4078364708497</v>
      </c>
      <c r="N116" s="321"/>
      <c r="O116" s="322" t="s">
        <v>12</v>
      </c>
      <c r="P116" s="322" t="s">
        <v>2</v>
      </c>
      <c r="Q116" s="323"/>
      <c r="R116" s="324"/>
    </row>
    <row r="117" spans="1:18" s="80" customFormat="1" ht="12.75">
      <c r="A117" s="82" t="s">
        <v>22</v>
      </c>
      <c r="B117" s="86">
        <v>43.982293268410984</v>
      </c>
      <c r="C117" s="91">
        <v>78.57911468302177</v>
      </c>
      <c r="D117" s="92">
        <f t="shared" si="13"/>
        <v>122.56140795143276</v>
      </c>
      <c r="E117" s="86">
        <v>2.0324120681706694</v>
      </c>
      <c r="F117" s="86">
        <v>2.8723884512463274</v>
      </c>
      <c r="G117" s="93">
        <f t="shared" si="14"/>
        <v>4.904800519416996</v>
      </c>
      <c r="H117" s="94">
        <f t="shared" si="15"/>
        <v>46.014705336581656</v>
      </c>
      <c r="I117" s="94">
        <f t="shared" si="16"/>
        <v>81.4515031342681</v>
      </c>
      <c r="J117" s="95">
        <f t="shared" si="17"/>
        <v>127.46620847084975</v>
      </c>
      <c r="N117" s="325" t="s">
        <v>8</v>
      </c>
      <c r="O117" s="326">
        <f>+E126</f>
        <v>23.403902400304215</v>
      </c>
      <c r="P117" s="326">
        <f>+B126</f>
        <v>537.8400376386755</v>
      </c>
      <c r="Q117" s="327">
        <f>+O117/O119</f>
        <v>0.43081204514709087</v>
      </c>
      <c r="R117" s="328">
        <f>+P117/P119</f>
        <v>0.27852280421309955</v>
      </c>
    </row>
    <row r="118" spans="1:18" s="80" customFormat="1" ht="12.75">
      <c r="A118" s="82" t="s">
        <v>23</v>
      </c>
      <c r="B118" s="86">
        <v>44.959214652050655</v>
      </c>
      <c r="C118" s="91">
        <v>123.40872954520952</v>
      </c>
      <c r="D118" s="92">
        <f t="shared" si="13"/>
        <v>168.3679441972602</v>
      </c>
      <c r="E118" s="86">
        <v>1.169718684531006</v>
      </c>
      <c r="F118" s="86">
        <v>1.9465535890585697</v>
      </c>
      <c r="G118" s="93">
        <f t="shared" si="14"/>
        <v>3.1162722735895754</v>
      </c>
      <c r="H118" s="94">
        <f t="shared" si="15"/>
        <v>46.12893333658166</v>
      </c>
      <c r="I118" s="94">
        <f t="shared" si="16"/>
        <v>125.35528313426809</v>
      </c>
      <c r="J118" s="95">
        <f t="shared" si="17"/>
        <v>171.48421647084976</v>
      </c>
      <c r="N118" s="325" t="s">
        <v>9</v>
      </c>
      <c r="O118" s="326">
        <f>+F126</f>
        <v>30.92118591590916</v>
      </c>
      <c r="P118" s="326">
        <f>+C126</f>
        <v>1393.204851695308</v>
      </c>
      <c r="Q118" s="327">
        <f>+O118/O119</f>
        <v>0.5691879548529092</v>
      </c>
      <c r="R118" s="328">
        <f>+P118/P119</f>
        <v>0.7214771957869005</v>
      </c>
    </row>
    <row r="119" spans="1:18" s="80" customFormat="1" ht="12.75">
      <c r="A119" s="82" t="s">
        <v>24</v>
      </c>
      <c r="B119" s="86">
        <v>42.0752777114054</v>
      </c>
      <c r="C119" s="91">
        <v>71.50836788062591</v>
      </c>
      <c r="D119" s="92">
        <f t="shared" si="13"/>
        <v>113.5836455920313</v>
      </c>
      <c r="E119" s="86">
        <v>1.6474876251762518</v>
      </c>
      <c r="F119" s="86">
        <v>2.389651253642188</v>
      </c>
      <c r="G119" s="93">
        <f t="shared" si="14"/>
        <v>4.03713887881844</v>
      </c>
      <c r="H119" s="94">
        <f t="shared" si="15"/>
        <v>43.72276533658165</v>
      </c>
      <c r="I119" s="94">
        <f t="shared" si="16"/>
        <v>73.8980191342681</v>
      </c>
      <c r="J119" s="95">
        <f t="shared" si="17"/>
        <v>117.62078447084974</v>
      </c>
      <c r="N119" s="325"/>
      <c r="O119" s="326">
        <f>SUM(O117:O118)</f>
        <v>54.325088316213375</v>
      </c>
      <c r="P119" s="326">
        <f>SUM(P117:P118)</f>
        <v>1931.0448893339835</v>
      </c>
      <c r="Q119" s="326">
        <f>SUM(O119:P119)</f>
        <v>1985.369977650197</v>
      </c>
      <c r="R119" s="329"/>
    </row>
    <row r="120" spans="1:18" s="80" customFormat="1" ht="12.75">
      <c r="A120" s="82" t="s">
        <v>25</v>
      </c>
      <c r="B120" s="86">
        <v>43.99771280385342</v>
      </c>
      <c r="C120" s="91">
        <v>132.8752416620663</v>
      </c>
      <c r="D120" s="92">
        <f t="shared" si="13"/>
        <v>176.8729544659197</v>
      </c>
      <c r="E120" s="86">
        <v>1.9974085327282256</v>
      </c>
      <c r="F120" s="86">
        <v>2.705279472201797</v>
      </c>
      <c r="G120" s="93">
        <f t="shared" si="14"/>
        <v>4.702688004930023</v>
      </c>
      <c r="H120" s="94">
        <f t="shared" si="15"/>
        <v>45.99512133658164</v>
      </c>
      <c r="I120" s="94">
        <f t="shared" si="16"/>
        <v>135.58052113426808</v>
      </c>
      <c r="J120" s="95">
        <f t="shared" si="17"/>
        <v>181.57564247084971</v>
      </c>
      <c r="N120" s="330"/>
      <c r="O120" s="331">
        <f>+O119/Q119</f>
        <v>0.027362702633647325</v>
      </c>
      <c r="P120" s="331">
        <f>+P119/Q119</f>
        <v>0.9726372973663526</v>
      </c>
      <c r="Q120" s="332"/>
      <c r="R120" s="333"/>
    </row>
    <row r="121" spans="1:10" s="80" customFormat="1" ht="12.75">
      <c r="A121" s="82" t="s">
        <v>26</v>
      </c>
      <c r="B121" s="86">
        <v>44.98600731509244</v>
      </c>
      <c r="C121" s="91">
        <v>136.3962474710984</v>
      </c>
      <c r="D121" s="92">
        <f t="shared" si="13"/>
        <v>181.38225478619086</v>
      </c>
      <c r="E121" s="86">
        <v>2.1191160214891966</v>
      </c>
      <c r="F121" s="86">
        <v>3.0142206631696618</v>
      </c>
      <c r="G121" s="93">
        <f t="shared" si="14"/>
        <v>5.133336684658858</v>
      </c>
      <c r="H121" s="94">
        <f t="shared" si="15"/>
        <v>47.10512333658164</v>
      </c>
      <c r="I121" s="94">
        <f t="shared" si="16"/>
        <v>139.41046813426806</v>
      </c>
      <c r="J121" s="95">
        <f t="shared" si="17"/>
        <v>186.5155914708497</v>
      </c>
    </row>
    <row r="122" spans="1:10" s="80" customFormat="1" ht="12.75">
      <c r="A122" s="82" t="s">
        <v>27</v>
      </c>
      <c r="B122" s="86">
        <v>41.59121843726682</v>
      </c>
      <c r="C122" s="91">
        <v>67.27818049515159</v>
      </c>
      <c r="D122" s="92">
        <f t="shared" si="13"/>
        <v>108.8693989324184</v>
      </c>
      <c r="E122" s="86">
        <v>2.0660268993148305</v>
      </c>
      <c r="F122" s="86">
        <v>2.325347639116523</v>
      </c>
      <c r="G122" s="93">
        <f t="shared" si="14"/>
        <v>4.391374538431354</v>
      </c>
      <c r="H122" s="94">
        <f t="shared" si="15"/>
        <v>43.657245336581646</v>
      </c>
      <c r="I122" s="94">
        <f t="shared" si="16"/>
        <v>69.60352813426812</v>
      </c>
      <c r="J122" s="95">
        <f t="shared" si="17"/>
        <v>113.26077347084976</v>
      </c>
    </row>
    <row r="123" spans="1:10" s="80" customFormat="1" ht="12.75">
      <c r="A123" s="82" t="s">
        <v>28</v>
      </c>
      <c r="B123" s="86">
        <v>44.34113831307586</v>
      </c>
      <c r="C123" s="91">
        <v>134.37794345524617</v>
      </c>
      <c r="D123" s="92">
        <f t="shared" si="13"/>
        <v>178.71908176832204</v>
      </c>
      <c r="E123" s="86">
        <v>1.8266130235057974</v>
      </c>
      <c r="F123" s="86">
        <v>2.7144666790219483</v>
      </c>
      <c r="G123" s="93">
        <f t="shared" si="14"/>
        <v>4.541079702527746</v>
      </c>
      <c r="H123" s="94">
        <f t="shared" si="15"/>
        <v>46.16775133658166</v>
      </c>
      <c r="I123" s="94">
        <f t="shared" si="16"/>
        <v>137.0924101342681</v>
      </c>
      <c r="J123" s="95">
        <f t="shared" si="17"/>
        <v>183.26016147084977</v>
      </c>
    </row>
    <row r="124" spans="1:10" s="80" customFormat="1" ht="12.75">
      <c r="A124" s="82" t="s">
        <v>29</v>
      </c>
      <c r="B124" s="86">
        <v>42.558968699220046</v>
      </c>
      <c r="C124" s="91">
        <v>86.762546749088</v>
      </c>
      <c r="D124" s="92">
        <f t="shared" si="13"/>
        <v>129.32151544830805</v>
      </c>
      <c r="E124" s="86">
        <v>1.8389486373615949</v>
      </c>
      <c r="F124" s="86">
        <v>2.674835385180087</v>
      </c>
      <c r="G124" s="93">
        <f t="shared" si="14"/>
        <v>4.513784022541682</v>
      </c>
      <c r="H124" s="94">
        <f t="shared" si="15"/>
        <v>44.39791733658164</v>
      </c>
      <c r="I124" s="94">
        <f t="shared" si="16"/>
        <v>89.43738213426809</v>
      </c>
      <c r="J124" s="95">
        <f t="shared" si="17"/>
        <v>133.83529947084975</v>
      </c>
    </row>
    <row r="125" spans="1:10" s="80" customFormat="1" ht="13.5" thickBot="1">
      <c r="A125" s="82" t="s">
        <v>30</v>
      </c>
      <c r="B125" s="86">
        <v>46.799928643256706</v>
      </c>
      <c r="C125" s="91">
        <v>142.09531028648965</v>
      </c>
      <c r="D125" s="92">
        <f t="shared" si="13"/>
        <v>188.89523892974637</v>
      </c>
      <c r="E125" s="86">
        <v>1.6329756933249486</v>
      </c>
      <c r="F125" s="86">
        <v>2.546449847778464</v>
      </c>
      <c r="G125" s="93">
        <f t="shared" si="14"/>
        <v>4.179425541103413</v>
      </c>
      <c r="H125" s="94">
        <f t="shared" si="15"/>
        <v>48.43290433658166</v>
      </c>
      <c r="I125" s="94">
        <f t="shared" si="16"/>
        <v>144.6417601342681</v>
      </c>
      <c r="J125" s="95">
        <f t="shared" si="17"/>
        <v>193.07466447084977</v>
      </c>
    </row>
    <row r="126" spans="1:10" s="80" customFormat="1" ht="15.75" thickTop="1">
      <c r="A126" s="96" t="s">
        <v>11</v>
      </c>
      <c r="B126" s="97">
        <f>SUM(B114:B125)</f>
        <v>537.8400376386755</v>
      </c>
      <c r="C126" s="98">
        <f aca="true" t="shared" si="18" ref="C126:J126">SUM(C114:C125)</f>
        <v>1393.204851695308</v>
      </c>
      <c r="D126" s="99">
        <f t="shared" si="18"/>
        <v>1931.0448893339835</v>
      </c>
      <c r="E126" s="97">
        <f t="shared" si="18"/>
        <v>23.403902400304215</v>
      </c>
      <c r="F126" s="98">
        <f t="shared" si="18"/>
        <v>30.92118591590916</v>
      </c>
      <c r="G126" s="100">
        <f t="shared" si="18"/>
        <v>54.32508831621337</v>
      </c>
      <c r="H126" s="97">
        <f t="shared" si="18"/>
        <v>561.2439400389796</v>
      </c>
      <c r="I126" s="97">
        <f t="shared" si="18"/>
        <v>1424.1260376112168</v>
      </c>
      <c r="J126" s="101">
        <f t="shared" si="18"/>
        <v>1985.3699776501971</v>
      </c>
    </row>
    <row r="127" spans="1:10" s="80" customFormat="1" ht="13.5" thickBot="1">
      <c r="A127" s="102"/>
      <c r="B127" s="103">
        <f>+B126/D126</f>
        <v>0.27852280421309955</v>
      </c>
      <c r="C127" s="104">
        <f>+C126/D126</f>
        <v>0.7214771957869005</v>
      </c>
      <c r="D127" s="105">
        <f>+D126/J126</f>
        <v>0.9726372973663525</v>
      </c>
      <c r="E127" s="106">
        <f>+E126/G126</f>
        <v>0.4308120451470909</v>
      </c>
      <c r="F127" s="104">
        <f>+F126/G126</f>
        <v>0.5691879548529092</v>
      </c>
      <c r="G127" s="107">
        <f>+G126/J126</f>
        <v>0.027362702633647318</v>
      </c>
      <c r="H127" s="108">
        <f>+H126/J126</f>
        <v>0.28268984942708014</v>
      </c>
      <c r="I127" s="109">
        <f>+I126/J126</f>
        <v>0.7173101505729196</v>
      </c>
      <c r="J127" s="110"/>
    </row>
    <row r="129" spans="9:11" ht="12.75">
      <c r="I129" s="2"/>
      <c r="J129" s="2"/>
      <c r="K129" s="2"/>
    </row>
    <row r="148" spans="9:12" ht="12.75">
      <c r="I148" s="357"/>
      <c r="J148" s="358"/>
      <c r="K148" s="358"/>
      <c r="L148" s="358"/>
    </row>
    <row r="149" spans="9:12" ht="12.75">
      <c r="I149" s="14"/>
      <c r="J149" s="14"/>
      <c r="K149" s="46"/>
      <c r="L149" s="356"/>
    </row>
    <row r="150" spans="9:12" ht="12.75">
      <c r="I150" s="4"/>
      <c r="J150" s="4"/>
      <c r="K150" s="2"/>
      <c r="L150" s="356"/>
    </row>
    <row r="151" spans="9:12" ht="12.75">
      <c r="I151" s="7"/>
      <c r="J151" s="7"/>
      <c r="K151" s="7"/>
      <c r="L151" s="7"/>
    </row>
    <row r="152" spans="9:12" ht="12.75">
      <c r="I152" s="7"/>
      <c r="J152" s="7"/>
      <c r="K152" s="7"/>
      <c r="L152" s="7"/>
    </row>
    <row r="153" spans="9:12" ht="12.75">
      <c r="I153" s="7"/>
      <c r="J153" s="7"/>
      <c r="K153" s="7"/>
      <c r="L153" s="7"/>
    </row>
    <row r="154" spans="9:12" ht="12.75">
      <c r="I154" s="7"/>
      <c r="J154" s="7"/>
      <c r="K154" s="7"/>
      <c r="L154" s="7"/>
    </row>
    <row r="155" spans="9:12" ht="12.75">
      <c r="I155" s="7"/>
      <c r="J155" s="7"/>
      <c r="K155" s="7"/>
      <c r="L155" s="7"/>
    </row>
    <row r="156" spans="9:12" ht="12.75">
      <c r="I156" s="7"/>
      <c r="J156" s="7"/>
      <c r="K156" s="7"/>
      <c r="L156" s="7"/>
    </row>
    <row r="157" spans="9:12" ht="12.75">
      <c r="I157" s="7"/>
      <c r="J157" s="7"/>
      <c r="K157" s="7"/>
      <c r="L157" s="7"/>
    </row>
    <row r="158" spans="9:12" ht="12.75">
      <c r="I158" s="7"/>
      <c r="J158" s="7"/>
      <c r="K158" s="7"/>
      <c r="L158" s="7"/>
    </row>
    <row r="159" spans="9:12" ht="12.75">
      <c r="I159" s="7"/>
      <c r="J159" s="7"/>
      <c r="K159" s="7"/>
      <c r="L159" s="7"/>
    </row>
    <row r="160" spans="9:12" ht="12.75">
      <c r="I160" s="7"/>
      <c r="J160" s="7"/>
      <c r="K160" s="7"/>
      <c r="L160" s="7"/>
    </row>
    <row r="161" spans="9:12" ht="12.75">
      <c r="I161" s="7"/>
      <c r="J161" s="7"/>
      <c r="K161" s="7"/>
      <c r="L161" s="7"/>
    </row>
    <row r="162" spans="9:12" ht="12.75">
      <c r="I162" s="7"/>
      <c r="J162" s="7"/>
      <c r="K162" s="7"/>
      <c r="L162" s="7"/>
    </row>
    <row r="163" spans="9:12" ht="12.75">
      <c r="I163" s="7"/>
      <c r="J163" s="7"/>
      <c r="K163" s="7"/>
      <c r="L163" s="7"/>
    </row>
    <row r="164" spans="9:12" ht="12.75">
      <c r="I164" s="47"/>
      <c r="J164" s="47"/>
      <c r="K164" s="28"/>
      <c r="L164" s="2"/>
    </row>
    <row r="165" spans="9:12" ht="12.75">
      <c r="I165" s="2"/>
      <c r="J165" s="2"/>
      <c r="K165" s="2"/>
      <c r="L165" s="2"/>
    </row>
  </sheetData>
  <sheetProtection/>
  <mergeCells count="17">
    <mergeCell ref="A8:A9"/>
    <mergeCell ref="A111:A113"/>
    <mergeCell ref="H8:I8"/>
    <mergeCell ref="J8:J9"/>
    <mergeCell ref="B8:D8"/>
    <mergeCell ref="E8:G8"/>
    <mergeCell ref="J70:J71"/>
    <mergeCell ref="B70:D70"/>
    <mergeCell ref="E70:G70"/>
    <mergeCell ref="H70:I70"/>
    <mergeCell ref="L149:L150"/>
    <mergeCell ref="I148:L148"/>
    <mergeCell ref="B50:C50"/>
    <mergeCell ref="D49:D50"/>
    <mergeCell ref="A70:A71"/>
    <mergeCell ref="B111:J111"/>
    <mergeCell ref="J112:J113"/>
  </mergeCells>
  <printOptions horizontalCentered="1"/>
  <pageMargins left="0.7758928571428572" right="0.7714285714285715" top="0.7619047619047619" bottom="0.4724409448818898" header="0" footer="0"/>
  <pageSetup horizontalDpi="600" verticalDpi="600" orientation="portrait" paperSize="9" scale="61" r:id="rId2"/>
  <rowBreaks count="1" manualBreakCount="1"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90" zoomScaleNormal="90" zoomScaleSheetLayoutView="90" zoomScalePageLayoutView="80" workbookViewId="0" topLeftCell="A1">
      <selection activeCell="M48" sqref="M48"/>
    </sheetView>
  </sheetViews>
  <sheetFormatPr defaultColWidth="11.421875" defaultRowHeight="12.75"/>
  <cols>
    <col min="1" max="2" width="12.140625" style="0" customWidth="1"/>
    <col min="3" max="3" width="15.7109375" style="0" customWidth="1"/>
    <col min="4" max="4" width="16.00390625" style="0" customWidth="1"/>
    <col min="5" max="5" width="13.57421875" style="0" customWidth="1"/>
    <col min="6" max="6" width="16.28125" style="0" customWidth="1"/>
    <col min="7" max="7" width="14.8515625" style="0" customWidth="1"/>
    <col min="8" max="8" width="17.140625" style="0" customWidth="1"/>
    <col min="9" max="9" width="9.28125" style="0" bestFit="1" customWidth="1"/>
    <col min="10" max="10" width="8.421875" style="0" bestFit="1" customWidth="1"/>
    <col min="11" max="11" width="10.00390625" style="0" bestFit="1" customWidth="1"/>
    <col min="12" max="12" width="12.28125" style="0" customWidth="1"/>
    <col min="13" max="13" width="8.140625" style="0" customWidth="1"/>
    <col min="14" max="14" width="16.8515625" style="0" customWidth="1"/>
  </cols>
  <sheetData>
    <row r="1" spans="1:2" ht="18">
      <c r="A1" s="45" t="s">
        <v>75</v>
      </c>
      <c r="B1" s="45"/>
    </row>
    <row r="3" ht="12.75">
      <c r="A3" t="s">
        <v>65</v>
      </c>
    </row>
    <row r="4" spans="1:2" ht="15.75">
      <c r="A4" s="15" t="s">
        <v>76</v>
      </c>
      <c r="B4" s="15"/>
    </row>
    <row r="5" spans="1:8" ht="13.5" thickBot="1">
      <c r="A5" s="194"/>
      <c r="B5" s="194"/>
      <c r="C5" s="194"/>
      <c r="D5" s="194"/>
      <c r="F5" s="2"/>
      <c r="G5" s="2"/>
      <c r="H5" s="2"/>
    </row>
    <row r="6" spans="1:13" ht="18.75" customHeight="1">
      <c r="A6" s="347" t="s">
        <v>13</v>
      </c>
      <c r="B6" s="190"/>
      <c r="C6" s="191" t="s">
        <v>67</v>
      </c>
      <c r="D6" s="191"/>
      <c r="E6" s="191"/>
      <c r="F6" s="191"/>
      <c r="G6" s="227"/>
      <c r="H6" s="228" t="s">
        <v>0</v>
      </c>
      <c r="I6" s="388" t="s">
        <v>41</v>
      </c>
      <c r="J6" s="389"/>
      <c r="K6" s="389"/>
      <c r="L6" s="390"/>
      <c r="M6" s="343"/>
    </row>
    <row r="7" spans="1:13" ht="38.25">
      <c r="A7" s="354"/>
      <c r="B7" s="398" t="s">
        <v>38</v>
      </c>
      <c r="C7" s="399"/>
      <c r="D7" s="400"/>
      <c r="E7" s="229" t="s">
        <v>39</v>
      </c>
      <c r="F7" s="230" t="s">
        <v>35</v>
      </c>
      <c r="G7" s="396" t="s">
        <v>40</v>
      </c>
      <c r="H7" s="231" t="s">
        <v>14</v>
      </c>
      <c r="I7" s="391"/>
      <c r="J7" s="392"/>
      <c r="K7" s="392"/>
      <c r="L7" s="393"/>
      <c r="M7" s="343"/>
    </row>
    <row r="8" spans="1:13" ht="17.25" customHeight="1">
      <c r="A8" s="386"/>
      <c r="B8" s="232" t="s">
        <v>6</v>
      </c>
      <c r="C8" s="233" t="s">
        <v>5</v>
      </c>
      <c r="D8" s="232" t="s">
        <v>1</v>
      </c>
      <c r="E8" s="234"/>
      <c r="F8" s="235" t="s">
        <v>6</v>
      </c>
      <c r="G8" s="397"/>
      <c r="H8" s="236" t="s">
        <v>1</v>
      </c>
      <c r="I8" s="237" t="s">
        <v>1</v>
      </c>
      <c r="J8" s="238" t="s">
        <v>5</v>
      </c>
      <c r="K8" s="238" t="s">
        <v>6</v>
      </c>
      <c r="L8" s="239" t="s">
        <v>11</v>
      </c>
      <c r="M8" s="344"/>
    </row>
    <row r="9" spans="1:13" ht="12.75">
      <c r="A9" s="112" t="s">
        <v>19</v>
      </c>
      <c r="B9" s="186">
        <v>10.556682</v>
      </c>
      <c r="C9" s="185">
        <v>42.94937465239171</v>
      </c>
      <c r="D9" s="180">
        <v>1.06886</v>
      </c>
      <c r="E9" s="181">
        <v>60.91065499999999</v>
      </c>
      <c r="F9" s="83">
        <v>280.08333285617306</v>
      </c>
      <c r="G9" s="113">
        <f aca="true" t="shared" si="0" ref="G9:G20">+F9+D9+C9+B9</f>
        <v>334.6582495085648</v>
      </c>
      <c r="H9" s="114">
        <v>11.670298889758556</v>
      </c>
      <c r="I9" s="115">
        <f>+H9+D9</f>
        <v>12.739158889758556</v>
      </c>
      <c r="J9" s="116">
        <f>+C9</f>
        <v>42.94937465239171</v>
      </c>
      <c r="K9" s="116">
        <f>+F9+B9</f>
        <v>290.6400148561731</v>
      </c>
      <c r="L9" s="59">
        <f>SUM(I9:K9)</f>
        <v>346.32854839832333</v>
      </c>
      <c r="M9" s="334"/>
    </row>
    <row r="10" spans="1:13" ht="12.75">
      <c r="A10" s="117" t="s">
        <v>20</v>
      </c>
      <c r="B10" s="57">
        <v>10.912699</v>
      </c>
      <c r="C10" s="86">
        <v>43.5447806523917</v>
      </c>
      <c r="D10" s="86">
        <v>1.0970630000000001</v>
      </c>
      <c r="E10" s="181">
        <v>57.630023</v>
      </c>
      <c r="F10" s="86">
        <v>172.98265059685306</v>
      </c>
      <c r="G10" s="118">
        <f t="shared" si="0"/>
        <v>228.53719324924475</v>
      </c>
      <c r="H10" s="119">
        <v>9.441060889758553</v>
      </c>
      <c r="I10" s="120">
        <f>+H10+D10</f>
        <v>10.538123889758554</v>
      </c>
      <c r="J10" s="121">
        <f>+C10</f>
        <v>43.5447806523917</v>
      </c>
      <c r="K10" s="121">
        <f>+F10+B10</f>
        <v>183.89534959685307</v>
      </c>
      <c r="L10" s="59">
        <f aca="true" t="shared" si="1" ref="L10:L20">SUM(I10:K10)</f>
        <v>237.97825413900333</v>
      </c>
      <c r="M10" s="334"/>
    </row>
    <row r="11" spans="1:13" ht="12.75">
      <c r="A11" s="225" t="s">
        <v>21</v>
      </c>
      <c r="B11" s="178">
        <v>11.922859</v>
      </c>
      <c r="C11" s="226">
        <v>45.9137836523917</v>
      </c>
      <c r="D11" s="226">
        <v>0.9138229999999999</v>
      </c>
      <c r="E11" s="181">
        <v>60.005904</v>
      </c>
      <c r="F11" s="86">
        <v>157.4471796514533</v>
      </c>
      <c r="G11" s="118">
        <f t="shared" si="0"/>
        <v>216.197645303845</v>
      </c>
      <c r="H11" s="119">
        <v>9.526690889758555</v>
      </c>
      <c r="I11" s="120">
        <f aca="true" t="shared" si="2" ref="I11:I19">+H11+D11</f>
        <v>10.440513889758556</v>
      </c>
      <c r="J11" s="121">
        <f aca="true" t="shared" si="3" ref="J11:J19">+C11</f>
        <v>45.9137836523917</v>
      </c>
      <c r="K11" s="121">
        <f aca="true" t="shared" si="4" ref="K11:K19">+F11+B11</f>
        <v>169.37003865145329</v>
      </c>
      <c r="L11" s="59">
        <f t="shared" si="1"/>
        <v>225.72433619360353</v>
      </c>
      <c r="M11" s="334"/>
    </row>
    <row r="12" spans="1:13" ht="12.75">
      <c r="A12" s="225" t="s">
        <v>22</v>
      </c>
      <c r="B12" s="178">
        <v>10.590549999999999</v>
      </c>
      <c r="C12" s="226">
        <v>40.32024765239171</v>
      </c>
      <c r="D12" s="226">
        <v>0.9996249999999999</v>
      </c>
      <c r="E12" s="181">
        <v>57.045288</v>
      </c>
      <c r="F12" s="86">
        <v>274.3008859577299</v>
      </c>
      <c r="G12" s="118">
        <f t="shared" si="0"/>
        <v>326.2113086101216</v>
      </c>
      <c r="H12" s="119">
        <v>8.936160889758554</v>
      </c>
      <c r="I12" s="120">
        <f t="shared" si="2"/>
        <v>9.935785889758554</v>
      </c>
      <c r="J12" s="121">
        <f t="shared" si="3"/>
        <v>40.32024765239171</v>
      </c>
      <c r="K12" s="121">
        <f t="shared" si="4"/>
        <v>284.8914359577299</v>
      </c>
      <c r="L12" s="59">
        <f t="shared" si="1"/>
        <v>335.1474694998802</v>
      </c>
      <c r="M12" s="334"/>
    </row>
    <row r="13" spans="1:13" ht="12.75">
      <c r="A13" s="225" t="s">
        <v>23</v>
      </c>
      <c r="B13" s="178">
        <v>10.331394</v>
      </c>
      <c r="C13" s="226">
        <v>40.34854265239171</v>
      </c>
      <c r="D13" s="226">
        <v>0.8084459999999998</v>
      </c>
      <c r="E13" s="181">
        <v>55.45236</v>
      </c>
      <c r="F13" s="86">
        <v>221.2567091909238</v>
      </c>
      <c r="G13" s="118">
        <f t="shared" si="0"/>
        <v>272.7450918433155</v>
      </c>
      <c r="H13" s="119">
        <v>8.763873889758555</v>
      </c>
      <c r="I13" s="120">
        <f t="shared" si="2"/>
        <v>9.572319889758555</v>
      </c>
      <c r="J13" s="121">
        <f t="shared" si="3"/>
        <v>40.34854265239171</v>
      </c>
      <c r="K13" s="121">
        <f t="shared" si="4"/>
        <v>231.5881031909238</v>
      </c>
      <c r="L13" s="59">
        <f t="shared" si="1"/>
        <v>281.50896573307404</v>
      </c>
      <c r="M13" s="334"/>
    </row>
    <row r="14" spans="1:13" ht="12.75">
      <c r="A14" s="225" t="s">
        <v>24</v>
      </c>
      <c r="B14" s="178">
        <v>9.323356</v>
      </c>
      <c r="C14" s="226">
        <v>38.482712652391704</v>
      </c>
      <c r="D14" s="226">
        <v>0.9320959999999999</v>
      </c>
      <c r="E14" s="181">
        <v>52.85543500000001</v>
      </c>
      <c r="F14" s="86">
        <v>235.84133900223708</v>
      </c>
      <c r="G14" s="118">
        <f t="shared" si="0"/>
        <v>284.57950365462875</v>
      </c>
      <c r="H14" s="119">
        <v>7.736767889758554</v>
      </c>
      <c r="I14" s="120">
        <f t="shared" si="2"/>
        <v>8.668863889758555</v>
      </c>
      <c r="J14" s="121">
        <f t="shared" si="3"/>
        <v>38.482712652391704</v>
      </c>
      <c r="K14" s="121">
        <f t="shared" si="4"/>
        <v>245.16469500223707</v>
      </c>
      <c r="L14" s="59">
        <f t="shared" si="1"/>
        <v>292.31627154438735</v>
      </c>
      <c r="M14" s="334"/>
    </row>
    <row r="15" spans="1:13" ht="12.75">
      <c r="A15" s="225" t="s">
        <v>64</v>
      </c>
      <c r="B15" s="178">
        <v>9.479845000000001</v>
      </c>
      <c r="C15" s="226">
        <v>37.1191086523917</v>
      </c>
      <c r="D15" s="226">
        <v>0.610607</v>
      </c>
      <c r="E15" s="181">
        <v>58.33864200000001</v>
      </c>
      <c r="F15" s="86">
        <v>178.23547806345076</v>
      </c>
      <c r="G15" s="118">
        <f t="shared" si="0"/>
        <v>225.44503871584246</v>
      </c>
      <c r="H15" s="119">
        <v>5.530327889758554</v>
      </c>
      <c r="I15" s="120">
        <f t="shared" si="2"/>
        <v>6.140934889758554</v>
      </c>
      <c r="J15" s="121">
        <f t="shared" si="3"/>
        <v>37.1191086523917</v>
      </c>
      <c r="K15" s="121">
        <f t="shared" si="4"/>
        <v>187.71532306345077</v>
      </c>
      <c r="L15" s="59">
        <f t="shared" si="1"/>
        <v>230.97536660560104</v>
      </c>
      <c r="M15" s="334"/>
    </row>
    <row r="16" spans="1:13" ht="12.75">
      <c r="A16" s="225" t="s">
        <v>26</v>
      </c>
      <c r="B16" s="178">
        <v>9.902514</v>
      </c>
      <c r="C16" s="226">
        <v>38.543866652391706</v>
      </c>
      <c r="D16" s="226">
        <v>0.923353</v>
      </c>
      <c r="E16" s="181">
        <v>57.449306</v>
      </c>
      <c r="F16" s="86">
        <v>346.67164802025604</v>
      </c>
      <c r="G16" s="118">
        <f t="shared" si="0"/>
        <v>396.0413816726478</v>
      </c>
      <c r="H16" s="119">
        <v>5.542583889758554</v>
      </c>
      <c r="I16" s="120">
        <f t="shared" si="2"/>
        <v>6.465936889758554</v>
      </c>
      <c r="J16" s="121">
        <f t="shared" si="3"/>
        <v>38.543866652391706</v>
      </c>
      <c r="K16" s="121">
        <f t="shared" si="4"/>
        <v>356.57416202025604</v>
      </c>
      <c r="L16" s="59">
        <f t="shared" si="1"/>
        <v>401.5839655624063</v>
      </c>
      <c r="M16" s="334"/>
    </row>
    <row r="17" spans="1:13" ht="12.75">
      <c r="A17" s="225" t="s">
        <v>17</v>
      </c>
      <c r="B17" s="178">
        <v>9.932187000000003</v>
      </c>
      <c r="C17" s="226">
        <v>38.75964642634133</v>
      </c>
      <c r="D17" s="226">
        <v>0.7478943851257808</v>
      </c>
      <c r="E17" s="181">
        <v>55.86936800000001</v>
      </c>
      <c r="F17" s="86">
        <v>145.9388496219453</v>
      </c>
      <c r="G17" s="118">
        <f t="shared" si="0"/>
        <v>195.37857743341243</v>
      </c>
      <c r="H17" s="119">
        <v>4.877034889758554</v>
      </c>
      <c r="I17" s="120">
        <f t="shared" si="2"/>
        <v>5.624929274884335</v>
      </c>
      <c r="J17" s="121">
        <f t="shared" si="3"/>
        <v>38.75964642634133</v>
      </c>
      <c r="K17" s="121">
        <f t="shared" si="4"/>
        <v>155.8710366219453</v>
      </c>
      <c r="L17" s="59">
        <f t="shared" si="1"/>
        <v>200.25561232317096</v>
      </c>
      <c r="M17" s="334"/>
    </row>
    <row r="18" spans="1:13" ht="12.75">
      <c r="A18" s="225" t="s">
        <v>28</v>
      </c>
      <c r="B18" s="178">
        <v>10.445780999999998</v>
      </c>
      <c r="C18" s="226">
        <v>41.39734265239171</v>
      </c>
      <c r="D18" s="226">
        <v>0.8551789999999999</v>
      </c>
      <c r="E18" s="181">
        <v>60.872809000000004</v>
      </c>
      <c r="F18" s="86">
        <v>296.04826305693507</v>
      </c>
      <c r="G18" s="118">
        <f t="shared" si="0"/>
        <v>348.74656570932683</v>
      </c>
      <c r="H18" s="119">
        <v>5.336771889758554</v>
      </c>
      <c r="I18" s="120">
        <f t="shared" si="2"/>
        <v>6.191950889758553</v>
      </c>
      <c r="J18" s="121">
        <f t="shared" si="3"/>
        <v>41.39734265239171</v>
      </c>
      <c r="K18" s="121">
        <f t="shared" si="4"/>
        <v>306.4940440569351</v>
      </c>
      <c r="L18" s="59">
        <f t="shared" si="1"/>
        <v>354.0833375990853</v>
      </c>
      <c r="M18" s="334"/>
    </row>
    <row r="19" spans="1:13" ht="12.75">
      <c r="A19" s="225" t="s">
        <v>29</v>
      </c>
      <c r="B19" s="178">
        <v>10.2581</v>
      </c>
      <c r="C19" s="226">
        <v>39.892322652391705</v>
      </c>
      <c r="D19" s="226">
        <v>0.790394</v>
      </c>
      <c r="E19" s="181">
        <v>58.897479000000004</v>
      </c>
      <c r="F19" s="86">
        <v>273.97271550841293</v>
      </c>
      <c r="G19" s="118">
        <f t="shared" si="0"/>
        <v>324.91353216080466</v>
      </c>
      <c r="H19" s="119">
        <v>4.420408889758554</v>
      </c>
      <c r="I19" s="120">
        <f t="shared" si="2"/>
        <v>5.210802889758554</v>
      </c>
      <c r="J19" s="121">
        <f t="shared" si="3"/>
        <v>39.892322652391705</v>
      </c>
      <c r="K19" s="121">
        <f t="shared" si="4"/>
        <v>284.23081550841295</v>
      </c>
      <c r="L19" s="59">
        <f t="shared" si="1"/>
        <v>329.3339410505632</v>
      </c>
      <c r="M19" s="334"/>
    </row>
    <row r="20" spans="1:13" ht="13.5" thickBot="1">
      <c r="A20" s="117" t="s">
        <v>30</v>
      </c>
      <c r="B20" s="57">
        <v>10.889383</v>
      </c>
      <c r="C20" s="86">
        <v>42.553030652391705</v>
      </c>
      <c r="D20" s="86">
        <v>1.0414579999999998</v>
      </c>
      <c r="E20" s="182">
        <v>64.30296899999999</v>
      </c>
      <c r="F20" s="86">
        <v>202.92008530600137</v>
      </c>
      <c r="G20" s="118">
        <f t="shared" si="0"/>
        <v>257.40395695839305</v>
      </c>
      <c r="H20" s="119">
        <v>5.514756889758554</v>
      </c>
      <c r="I20" s="120">
        <f>+H20+D20</f>
        <v>6.556214889758554</v>
      </c>
      <c r="J20" s="121">
        <f>+C20</f>
        <v>42.553030652391705</v>
      </c>
      <c r="K20" s="121">
        <f>+F20+B20</f>
        <v>213.80946830600138</v>
      </c>
      <c r="L20" s="59">
        <f t="shared" si="1"/>
        <v>262.91871384815164</v>
      </c>
      <c r="M20" s="334"/>
    </row>
    <row r="21" spans="1:18" ht="15.75" thickTop="1">
      <c r="A21" s="122" t="s">
        <v>11</v>
      </c>
      <c r="B21" s="97">
        <v>489.70372860265</v>
      </c>
      <c r="C21" s="97">
        <v>0.12103099999999997</v>
      </c>
      <c r="D21" s="98">
        <f aca="true" t="shared" si="5" ref="D21:L21">SUM(D9:D20)</f>
        <v>10.788798385125782</v>
      </c>
      <c r="E21" s="97">
        <f t="shared" si="5"/>
        <v>699.6302379999998</v>
      </c>
      <c r="F21" s="123">
        <f t="shared" si="5"/>
        <v>2785.6991368323716</v>
      </c>
      <c r="G21" s="124">
        <f t="shared" si="5"/>
        <v>3410.8580448201474</v>
      </c>
      <c r="H21" s="125">
        <f t="shared" si="5"/>
        <v>87.29673767710264</v>
      </c>
      <c r="I21" s="126">
        <f t="shared" si="5"/>
        <v>98.08553606222843</v>
      </c>
      <c r="J21" s="97">
        <f t="shared" si="5"/>
        <v>489.82475960265015</v>
      </c>
      <c r="K21" s="127">
        <f t="shared" si="5"/>
        <v>2910.2444868323714</v>
      </c>
      <c r="L21" s="101">
        <f t="shared" si="5"/>
        <v>3498.154782497251</v>
      </c>
      <c r="M21" s="335"/>
      <c r="N21" s="339"/>
      <c r="O21" s="340">
        <f>+F21+G21</f>
        <v>6196.557181652519</v>
      </c>
      <c r="P21" s="285"/>
      <c r="Q21" s="285"/>
      <c r="R21" s="287"/>
    </row>
    <row r="22" spans="1:18" ht="13.5" thickBot="1">
      <c r="A22" s="128"/>
      <c r="B22" s="179">
        <f>+B21/E21</f>
        <v>0.6999464888803879</v>
      </c>
      <c r="C22" s="179">
        <f>+C21/F21</f>
        <v>4.3447261909850306E-05</v>
      </c>
      <c r="D22" s="130">
        <f>+D21/F21</f>
        <v>0.0038729230455926992</v>
      </c>
      <c r="E22" s="131"/>
      <c r="F22" s="129">
        <f>+F21/G21</f>
        <v>0.8167150612036861</v>
      </c>
      <c r="G22" s="132">
        <f>+G21/L21</f>
        <v>0.9750449185056401</v>
      </c>
      <c r="H22" s="133">
        <f>+H21/L21</f>
        <v>0.02495508149435959</v>
      </c>
      <c r="I22" s="134">
        <f>+I21/$L$21</f>
        <v>0.028039221292606</v>
      </c>
      <c r="J22" s="103">
        <f>+J21/$L$21</f>
        <v>0.14002375253760949</v>
      </c>
      <c r="K22" s="135">
        <f>+K21/$L$21</f>
        <v>0.8319370261697843</v>
      </c>
      <c r="L22" s="67"/>
      <c r="M22" s="270"/>
      <c r="N22" s="288"/>
      <c r="O22" s="271"/>
      <c r="P22" s="271"/>
      <c r="Q22" s="271"/>
      <c r="R22" s="280"/>
    </row>
    <row r="23" spans="2:18" ht="12.75">
      <c r="B23">
        <v>552.719537827581</v>
      </c>
      <c r="C23">
        <v>106.609938273627</v>
      </c>
      <c r="H23" s="174"/>
      <c r="I23" s="48"/>
      <c r="N23" s="288"/>
      <c r="O23" s="336">
        <f>O26/R26</f>
        <v>0.0036933339417329477</v>
      </c>
      <c r="P23" s="336">
        <f>P26/R26</f>
        <v>4.1432593727783225E-05</v>
      </c>
      <c r="Q23" s="336">
        <f>Q26/R26</f>
        <v>0.9962652334645393</v>
      </c>
      <c r="R23" s="280"/>
    </row>
    <row r="24" spans="14:18" ht="12.75">
      <c r="N24" s="288"/>
      <c r="O24" s="387" t="s">
        <v>38</v>
      </c>
      <c r="P24" s="387"/>
      <c r="Q24" s="271" t="s">
        <v>35</v>
      </c>
      <c r="R24" s="280"/>
    </row>
    <row r="25" spans="2:18" ht="12.75">
      <c r="B25">
        <v>1393.204851695308</v>
      </c>
      <c r="C25">
        <v>30.92118591590916</v>
      </c>
      <c r="N25" s="288"/>
      <c r="O25" s="272" t="s">
        <v>1</v>
      </c>
      <c r="P25" s="272" t="s">
        <v>5</v>
      </c>
      <c r="Q25" s="272" t="s">
        <v>6</v>
      </c>
      <c r="R25" s="280"/>
    </row>
    <row r="26" spans="14:18" ht="12.75">
      <c r="N26" s="288" t="s">
        <v>4</v>
      </c>
      <c r="O26" s="302">
        <f>+D21</f>
        <v>10.788798385125782</v>
      </c>
      <c r="P26" s="302">
        <f>+C21</f>
        <v>0.12103099999999997</v>
      </c>
      <c r="Q26" s="273">
        <f>+K21</f>
        <v>2910.2444868323714</v>
      </c>
      <c r="R26" s="305">
        <f>SUM(O26:Q26)</f>
        <v>2921.154316217497</v>
      </c>
    </row>
    <row r="27" spans="14:18" ht="12.75">
      <c r="N27" s="288" t="s">
        <v>0</v>
      </c>
      <c r="O27" s="273">
        <f>+H21</f>
        <v>87.29673767710264</v>
      </c>
      <c r="P27" s="271"/>
      <c r="Q27" s="271"/>
      <c r="R27" s="305">
        <f>SUM(O27:Q27)</f>
        <v>87.29673767710264</v>
      </c>
    </row>
    <row r="28" spans="14:18" ht="12.75">
      <c r="N28" s="288"/>
      <c r="O28" s="302">
        <f>SUM(O26:O27)</f>
        <v>98.08553606222843</v>
      </c>
      <c r="P28" s="302">
        <f>SUM(P26:P27)</f>
        <v>0.12103099999999997</v>
      </c>
      <c r="Q28" s="302">
        <f>SUM(Q26:Q27)</f>
        <v>2910.2444868323714</v>
      </c>
      <c r="R28" s="305">
        <f>SUM(O28:Q28)</f>
        <v>3008.4510538945997</v>
      </c>
    </row>
    <row r="29" spans="14:18" ht="12.75">
      <c r="N29" s="288"/>
      <c r="O29" s="275">
        <f>+O28/$R$28</f>
        <v>0.032603334508384804</v>
      </c>
      <c r="P29" s="275">
        <f>+P28/$R$28</f>
        <v>4.0230337084367356E-05</v>
      </c>
      <c r="Q29" s="275">
        <f>+Q28/$R$28</f>
        <v>0.9673564351545308</v>
      </c>
      <c r="R29" s="280"/>
    </row>
    <row r="30" spans="14:18" ht="12.75">
      <c r="N30" s="288"/>
      <c r="O30" s="271"/>
      <c r="P30" s="271"/>
      <c r="Q30" s="271"/>
      <c r="R30" s="280"/>
    </row>
    <row r="31" spans="14:18" ht="12.75">
      <c r="N31" s="288"/>
      <c r="O31" s="337">
        <f>+O26/$R$28</f>
        <v>0.0035861638404118654</v>
      </c>
      <c r="P31" s="276">
        <f>+P26/$R$28</f>
        <v>4.0230337084367356E-05</v>
      </c>
      <c r="Q31" s="276">
        <f>+Q26/$R$28</f>
        <v>0.9673564351545308</v>
      </c>
      <c r="R31" s="280"/>
    </row>
    <row r="32" spans="14:18" ht="12.75">
      <c r="N32" s="288"/>
      <c r="O32" s="337">
        <f>+O27/R28</f>
        <v>0.029017170667972936</v>
      </c>
      <c r="P32" s="338"/>
      <c r="Q32" s="338"/>
      <c r="R32" s="280"/>
    </row>
    <row r="33" spans="14:18" ht="12.75">
      <c r="N33" s="292"/>
      <c r="O33" s="341">
        <f>+O28/$R$28</f>
        <v>0.032603334508384804</v>
      </c>
      <c r="P33" s="341">
        <f>+P28/$R$28</f>
        <v>4.0230337084367356E-05</v>
      </c>
      <c r="Q33" s="341">
        <f>+Q28/$R$28</f>
        <v>0.9673564351545308</v>
      </c>
      <c r="R33" s="283"/>
    </row>
    <row r="50" spans="1:2" ht="15.75">
      <c r="A50" s="15" t="s">
        <v>77</v>
      </c>
      <c r="B50" s="15"/>
    </row>
    <row r="52" ht="13.5" thickBot="1"/>
    <row r="53" spans="1:4" ht="12.75">
      <c r="A53" s="347" t="s">
        <v>13</v>
      </c>
      <c r="B53" s="394" t="s">
        <v>4</v>
      </c>
      <c r="C53" s="395"/>
      <c r="D53" s="240"/>
    </row>
    <row r="54" spans="1:17" ht="51">
      <c r="A54" s="348"/>
      <c r="B54" s="241" t="s">
        <v>15</v>
      </c>
      <c r="C54" s="242" t="s">
        <v>16</v>
      </c>
      <c r="D54" s="243" t="s">
        <v>36</v>
      </c>
      <c r="P54" s="2"/>
      <c r="Q54" s="2"/>
    </row>
    <row r="55" spans="1:18" ht="12.75">
      <c r="A55" s="386"/>
      <c r="B55" s="244" t="s">
        <v>1</v>
      </c>
      <c r="C55" s="235" t="s">
        <v>7</v>
      </c>
      <c r="D55" s="245"/>
      <c r="P55" s="295" t="s">
        <v>8</v>
      </c>
      <c r="Q55" s="285" t="s">
        <v>9</v>
      </c>
      <c r="R55" s="287"/>
    </row>
    <row r="56" spans="1:18" ht="12.75">
      <c r="A56" s="112" t="s">
        <v>19</v>
      </c>
      <c r="B56" s="83">
        <v>51.31871533658165</v>
      </c>
      <c r="C56" s="81">
        <v>160.6057301342681</v>
      </c>
      <c r="D56" s="141">
        <f>SUM(B56:C56)</f>
        <v>211.92444547084975</v>
      </c>
      <c r="P56" s="342" t="s">
        <v>1</v>
      </c>
      <c r="Q56" s="272" t="s">
        <v>7</v>
      </c>
      <c r="R56" s="280"/>
    </row>
    <row r="57" spans="1:18" ht="12.75">
      <c r="A57" s="117" t="s">
        <v>20</v>
      </c>
      <c r="B57" s="86">
        <v>46.33174533658164</v>
      </c>
      <c r="C57" s="90">
        <v>108.61260813426813</v>
      </c>
      <c r="D57" s="142">
        <f aca="true" t="shared" si="6" ref="D57:D67">SUM(B57:C57)</f>
        <v>154.94435347084976</v>
      </c>
      <c r="P57" s="304">
        <f>+B68</f>
        <v>561.2439400389796</v>
      </c>
      <c r="Q57" s="302">
        <f>+C68</f>
        <v>1424.1260376112168</v>
      </c>
      <c r="R57" s="305">
        <f>SUM(P57:Q57)</f>
        <v>1985.3699776501965</v>
      </c>
    </row>
    <row r="58" spans="1:18" ht="12.75">
      <c r="A58" s="117" t="s">
        <v>21</v>
      </c>
      <c r="B58" s="86">
        <v>51.97101233658165</v>
      </c>
      <c r="C58" s="90">
        <v>158.43682413426805</v>
      </c>
      <c r="D58" s="142">
        <f t="shared" si="6"/>
        <v>210.4078364708497</v>
      </c>
      <c r="P58" s="306">
        <f>+P57/R57</f>
        <v>0.2826898494270802</v>
      </c>
      <c r="Q58" s="300">
        <f>+Q57/R57</f>
        <v>0.7173101505729198</v>
      </c>
      <c r="R58" s="283"/>
    </row>
    <row r="59" spans="1:4" ht="12.75">
      <c r="A59" s="117" t="s">
        <v>22</v>
      </c>
      <c r="B59" s="86">
        <v>46.014705336581656</v>
      </c>
      <c r="C59" s="90">
        <v>81.4515031342681</v>
      </c>
      <c r="D59" s="142">
        <f t="shared" si="6"/>
        <v>127.46620847084975</v>
      </c>
    </row>
    <row r="60" spans="1:4" ht="12.75">
      <c r="A60" s="117" t="s">
        <v>23</v>
      </c>
      <c r="B60" s="86">
        <v>46.12893333658166</v>
      </c>
      <c r="C60" s="90">
        <v>125.35528313426809</v>
      </c>
      <c r="D60" s="142">
        <f t="shared" si="6"/>
        <v>171.48421647084976</v>
      </c>
    </row>
    <row r="61" spans="1:4" ht="12.75">
      <c r="A61" s="117" t="s">
        <v>24</v>
      </c>
      <c r="B61" s="86">
        <v>43.72276533658165</v>
      </c>
      <c r="C61" s="90">
        <v>73.8980191342681</v>
      </c>
      <c r="D61" s="142">
        <f t="shared" si="6"/>
        <v>117.62078447084974</v>
      </c>
    </row>
    <row r="62" spans="1:4" ht="12.75">
      <c r="A62" s="117" t="s">
        <v>25</v>
      </c>
      <c r="B62" s="86">
        <v>45.99512133658164</v>
      </c>
      <c r="C62" s="90">
        <v>135.58052113426808</v>
      </c>
      <c r="D62" s="142">
        <f t="shared" si="6"/>
        <v>181.57564247084971</v>
      </c>
    </row>
    <row r="63" spans="1:4" ht="12.75">
      <c r="A63" s="117" t="s">
        <v>26</v>
      </c>
      <c r="B63" s="86">
        <v>47.10512333658164</v>
      </c>
      <c r="C63" s="90">
        <v>139.41046813426806</v>
      </c>
      <c r="D63" s="142">
        <f t="shared" si="6"/>
        <v>186.5155914708497</v>
      </c>
    </row>
    <row r="64" spans="1:4" ht="12.75">
      <c r="A64" s="117" t="s">
        <v>27</v>
      </c>
      <c r="B64" s="86">
        <v>43.657245336581646</v>
      </c>
      <c r="C64" s="90">
        <v>69.60352813426812</v>
      </c>
      <c r="D64" s="142">
        <f t="shared" si="6"/>
        <v>113.26077347084976</v>
      </c>
    </row>
    <row r="65" spans="1:4" ht="12.75">
      <c r="A65" s="117" t="s">
        <v>28</v>
      </c>
      <c r="B65" s="86">
        <v>46.16775133658166</v>
      </c>
      <c r="C65" s="90">
        <v>137.0924101342681</v>
      </c>
      <c r="D65" s="142">
        <f t="shared" si="6"/>
        <v>183.26016147084977</v>
      </c>
    </row>
    <row r="66" spans="1:4" ht="12.75">
      <c r="A66" s="117" t="s">
        <v>29</v>
      </c>
      <c r="B66" s="86">
        <v>44.39791733658164</v>
      </c>
      <c r="C66" s="90">
        <v>89.43738213426809</v>
      </c>
      <c r="D66" s="142">
        <f t="shared" si="6"/>
        <v>133.83529947084975</v>
      </c>
    </row>
    <row r="67" spans="1:4" ht="12.75">
      <c r="A67" s="136" t="s">
        <v>30</v>
      </c>
      <c r="B67" s="86">
        <v>48.43290433658166</v>
      </c>
      <c r="C67" s="90">
        <v>144.6417601342681</v>
      </c>
      <c r="D67" s="142">
        <f t="shared" si="6"/>
        <v>193.07466447084977</v>
      </c>
    </row>
    <row r="68" spans="1:4" ht="15">
      <c r="A68" s="137" t="s">
        <v>11</v>
      </c>
      <c r="B68" s="138">
        <f>SUM(B56:B67)</f>
        <v>561.2439400389796</v>
      </c>
      <c r="C68" s="139">
        <f>SUM(C56:C67)</f>
        <v>1424.1260376112168</v>
      </c>
      <c r="D68" s="143">
        <f>SUM(D56:D67)</f>
        <v>1985.3699776501971</v>
      </c>
    </row>
    <row r="69" spans="1:4" ht="13.5" thickBot="1">
      <c r="A69" s="140"/>
      <c r="B69" s="105">
        <f>+B68/D68</f>
        <v>0.28268984942708014</v>
      </c>
      <c r="C69" s="108">
        <f>+C68/D68</f>
        <v>0.7173101505729196</v>
      </c>
      <c r="D69" s="102"/>
    </row>
  </sheetData>
  <sheetProtection/>
  <mergeCells count="7">
    <mergeCell ref="A53:A55"/>
    <mergeCell ref="O24:P24"/>
    <mergeCell ref="I6:L7"/>
    <mergeCell ref="B53:C53"/>
    <mergeCell ref="A6:A8"/>
    <mergeCell ref="G7:G8"/>
    <mergeCell ref="B7:D7"/>
  </mergeCells>
  <printOptions/>
  <pageMargins left="0.786328125" right="0.786328125" top="0.786328125" bottom="1" header="0" footer="0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90" zoomScaleNormal="50" zoomScaleSheetLayoutView="90" zoomScalePageLayoutView="70" workbookViewId="0" topLeftCell="A1">
      <selection activeCell="P69" sqref="P69"/>
    </sheetView>
  </sheetViews>
  <sheetFormatPr defaultColWidth="14.421875" defaultRowHeight="12.75"/>
  <cols>
    <col min="1" max="1" width="22.57421875" style="0" customWidth="1"/>
    <col min="2" max="3" width="8.7109375" style="0" customWidth="1"/>
    <col min="4" max="4" width="9.8515625" style="0" bestFit="1" customWidth="1"/>
    <col min="5" max="5" width="20.28125" style="0" bestFit="1" customWidth="1"/>
    <col min="6" max="6" width="12.421875" style="0" bestFit="1" customWidth="1"/>
    <col min="7" max="7" width="9.8515625" style="0" bestFit="1" customWidth="1"/>
    <col min="8" max="8" width="8.7109375" style="0" customWidth="1"/>
    <col min="9" max="9" width="9.7109375" style="0" bestFit="1" customWidth="1"/>
    <col min="10" max="10" width="7.140625" style="0" bestFit="1" customWidth="1"/>
    <col min="11" max="11" width="6.28125" style="0" customWidth="1"/>
    <col min="12" max="12" width="9.8515625" style="0" bestFit="1" customWidth="1"/>
    <col min="13" max="13" width="8.7109375" style="0" customWidth="1"/>
    <col min="14" max="14" width="9.7109375" style="0" bestFit="1" customWidth="1"/>
    <col min="15" max="15" width="8.7109375" style="0" customWidth="1"/>
    <col min="16" max="16" width="7.140625" style="0" bestFit="1" customWidth="1"/>
    <col min="17" max="18" width="12.28125" style="0" customWidth="1"/>
    <col min="19" max="19" width="22.57421875" style="0" customWidth="1"/>
    <col min="20" max="20" width="13.57421875" style="0" customWidth="1"/>
  </cols>
  <sheetData>
    <row r="1" spans="1:3" ht="18">
      <c r="A1" s="8" t="s">
        <v>78</v>
      </c>
      <c r="C1" s="8"/>
    </row>
    <row r="2" spans="1:3" ht="18">
      <c r="A2" s="8"/>
      <c r="C2" s="8"/>
    </row>
    <row r="3" ht="13.5" thickBot="1">
      <c r="A3" t="s">
        <v>65</v>
      </c>
    </row>
    <row r="4" spans="1:18" ht="12.75">
      <c r="A4" s="246" t="s">
        <v>61</v>
      </c>
      <c r="B4" s="394" t="s">
        <v>4</v>
      </c>
      <c r="C4" s="395"/>
      <c r="D4" s="395"/>
      <c r="E4" s="395"/>
      <c r="F4" s="395"/>
      <c r="G4" s="395"/>
      <c r="H4" s="395"/>
      <c r="I4" s="395"/>
      <c r="J4" s="448"/>
      <c r="K4" s="448"/>
      <c r="L4" s="448"/>
      <c r="M4" s="448"/>
      <c r="N4" s="449"/>
      <c r="O4" s="447" t="s">
        <v>0</v>
      </c>
      <c r="P4" s="448"/>
      <c r="Q4" s="436" t="s">
        <v>11</v>
      </c>
      <c r="R4" s="267"/>
    </row>
    <row r="5" spans="1:18" ht="12.75" customHeight="1">
      <c r="A5" s="189" t="s">
        <v>34</v>
      </c>
      <c r="B5" s="409" t="s">
        <v>2</v>
      </c>
      <c r="C5" s="410"/>
      <c r="D5" s="410"/>
      <c r="E5" s="410"/>
      <c r="F5" s="410"/>
      <c r="G5" s="410"/>
      <c r="H5" s="410"/>
      <c r="I5" s="410"/>
      <c r="J5" s="403" t="s">
        <v>12</v>
      </c>
      <c r="K5" s="404"/>
      <c r="L5" s="404"/>
      <c r="M5" s="404"/>
      <c r="N5" s="405"/>
      <c r="O5" s="430" t="s">
        <v>43</v>
      </c>
      <c r="P5" s="430"/>
      <c r="Q5" s="437"/>
      <c r="R5" s="267"/>
    </row>
    <row r="6" spans="1:18" ht="27.75" customHeight="1">
      <c r="A6" s="189" t="s">
        <v>60</v>
      </c>
      <c r="B6" s="419" t="s">
        <v>62</v>
      </c>
      <c r="C6" s="420"/>
      <c r="D6" s="421"/>
      <c r="E6" s="247" t="s">
        <v>44</v>
      </c>
      <c r="F6" s="425" t="s">
        <v>45</v>
      </c>
      <c r="G6" s="420"/>
      <c r="H6" s="420"/>
      <c r="I6" s="420"/>
      <c r="J6" s="429" t="s">
        <v>43</v>
      </c>
      <c r="K6" s="430"/>
      <c r="L6" s="431"/>
      <c r="M6" s="425" t="s">
        <v>45</v>
      </c>
      <c r="N6" s="426"/>
      <c r="O6" s="392"/>
      <c r="P6" s="392"/>
      <c r="Q6" s="437"/>
      <c r="R6" s="267"/>
    </row>
    <row r="7" spans="1:18" ht="12.75">
      <c r="A7" s="248" t="s">
        <v>18</v>
      </c>
      <c r="B7" s="432" t="s">
        <v>57</v>
      </c>
      <c r="C7" s="433"/>
      <c r="D7" s="434"/>
      <c r="E7" s="235" t="s">
        <v>58</v>
      </c>
      <c r="F7" s="417" t="s">
        <v>57</v>
      </c>
      <c r="G7" s="434"/>
      <c r="H7" s="417" t="s">
        <v>31</v>
      </c>
      <c r="I7" s="435"/>
      <c r="J7" s="440" t="s">
        <v>35</v>
      </c>
      <c r="K7" s="441"/>
      <c r="L7" s="442"/>
      <c r="M7" s="417" t="s">
        <v>31</v>
      </c>
      <c r="N7" s="418"/>
      <c r="O7" s="428" t="s">
        <v>35</v>
      </c>
      <c r="P7" s="428"/>
      <c r="Q7" s="438"/>
      <c r="R7" s="267"/>
    </row>
    <row r="8" spans="1:18" s="157" customFormat="1" ht="30.75" customHeight="1">
      <c r="A8" s="249" t="s">
        <v>59</v>
      </c>
      <c r="B8" s="411" t="s">
        <v>38</v>
      </c>
      <c r="C8" s="412"/>
      <c r="D8" s="250" t="s">
        <v>35</v>
      </c>
      <c r="E8" s="250" t="s">
        <v>35</v>
      </c>
      <c r="F8" s="250" t="s">
        <v>38</v>
      </c>
      <c r="G8" s="250" t="s">
        <v>35</v>
      </c>
      <c r="H8" s="250" t="s">
        <v>8</v>
      </c>
      <c r="I8" s="250" t="s">
        <v>9</v>
      </c>
      <c r="J8" s="401" t="s">
        <v>38</v>
      </c>
      <c r="K8" s="402"/>
      <c r="L8" s="251" t="s">
        <v>35</v>
      </c>
      <c r="M8" s="252" t="s">
        <v>8</v>
      </c>
      <c r="N8" s="253" t="s">
        <v>9</v>
      </c>
      <c r="O8" s="254" t="s">
        <v>2</v>
      </c>
      <c r="P8" s="255" t="s">
        <v>12</v>
      </c>
      <c r="Q8" s="438"/>
      <c r="R8" s="267"/>
    </row>
    <row r="9" spans="1:18" ht="12.75">
      <c r="A9" s="256" t="s">
        <v>13</v>
      </c>
      <c r="B9" s="261" t="s">
        <v>80</v>
      </c>
      <c r="C9" s="263" t="s">
        <v>81</v>
      </c>
      <c r="D9" s="238" t="s">
        <v>6</v>
      </c>
      <c r="E9" s="257" t="s">
        <v>6</v>
      </c>
      <c r="F9" s="257" t="s">
        <v>6</v>
      </c>
      <c r="G9" s="257" t="s">
        <v>5</v>
      </c>
      <c r="H9" s="257" t="s">
        <v>1</v>
      </c>
      <c r="I9" s="257" t="s">
        <v>7</v>
      </c>
      <c r="J9" s="199" t="s">
        <v>1</v>
      </c>
      <c r="K9" s="198" t="s">
        <v>5</v>
      </c>
      <c r="L9" s="238" t="s">
        <v>6</v>
      </c>
      <c r="M9" s="257" t="s">
        <v>1</v>
      </c>
      <c r="N9" s="258" t="s">
        <v>7</v>
      </c>
      <c r="O9" s="238" t="s">
        <v>1</v>
      </c>
      <c r="P9" s="258" t="s">
        <v>1</v>
      </c>
      <c r="Q9" s="439"/>
      <c r="R9" s="267"/>
    </row>
    <row r="10" spans="1:18" ht="12.75">
      <c r="A10" s="117" t="s">
        <v>19</v>
      </c>
      <c r="B10" s="259">
        <v>0.6608257854769998</v>
      </c>
      <c r="C10" s="259">
        <v>5.563224652391705</v>
      </c>
      <c r="D10" s="144">
        <v>203.05024239525505</v>
      </c>
      <c r="E10" s="147">
        <v>77.03309046091802</v>
      </c>
      <c r="F10" s="147">
        <v>10.556682</v>
      </c>
      <c r="G10" s="147">
        <v>37.36591000000001</v>
      </c>
      <c r="H10" s="147">
        <v>48.62572267935101</v>
      </c>
      <c r="I10" s="147">
        <v>158.17285037820912</v>
      </c>
      <c r="J10" s="259">
        <v>0.40803421452300026</v>
      </c>
      <c r="K10" s="145">
        <v>0.020239999999999998</v>
      </c>
      <c r="L10" s="144">
        <v>0</v>
      </c>
      <c r="M10" s="147">
        <v>2.692992657230641</v>
      </c>
      <c r="N10" s="176">
        <v>2.432879756058984</v>
      </c>
      <c r="O10" s="144">
        <v>2.191118</v>
      </c>
      <c r="P10" s="147">
        <v>9.479180889758556</v>
      </c>
      <c r="Q10" s="146">
        <f>SUM(B10:P10)</f>
        <v>558.2529938691731</v>
      </c>
      <c r="R10" s="144"/>
    </row>
    <row r="11" spans="1:18" ht="12.75">
      <c r="A11" s="117" t="s">
        <v>20</v>
      </c>
      <c r="B11" s="259">
        <v>0.6546219655213716</v>
      </c>
      <c r="C11" s="259">
        <v>6.189818652391705</v>
      </c>
      <c r="D11" s="144">
        <v>99.76931167675323</v>
      </c>
      <c r="E11" s="147">
        <v>73.21333892009983</v>
      </c>
      <c r="F11" s="147">
        <v>10.912699</v>
      </c>
      <c r="G11" s="147">
        <v>37.332398</v>
      </c>
      <c r="H11" s="147">
        <v>43.933739744547</v>
      </c>
      <c r="I11" s="147">
        <v>105.81464828126866</v>
      </c>
      <c r="J11" s="259">
        <v>0.4424410344786284</v>
      </c>
      <c r="K11" s="145">
        <v>0.022564</v>
      </c>
      <c r="L11" s="144">
        <v>0</v>
      </c>
      <c r="M11" s="147">
        <v>2.3980055920346426</v>
      </c>
      <c r="N11" s="176">
        <v>2.797959852999463</v>
      </c>
      <c r="O11" s="144">
        <v>1.1323189999999996</v>
      </c>
      <c r="P11" s="147">
        <v>8.308741889758554</v>
      </c>
      <c r="Q11" s="146">
        <f aca="true" t="shared" si="0" ref="Q11:Q22">SUM(B11:P11)</f>
        <v>392.922607609853</v>
      </c>
      <c r="R11" s="144"/>
    </row>
    <row r="12" spans="1:18" ht="12.75">
      <c r="A12" s="117" t="s">
        <v>21</v>
      </c>
      <c r="B12" s="259">
        <v>0.42305368578841834</v>
      </c>
      <c r="C12" s="259">
        <v>6.499634652391706</v>
      </c>
      <c r="D12" s="144">
        <v>85.21698722593587</v>
      </c>
      <c r="E12" s="147">
        <v>72.23019242551743</v>
      </c>
      <c r="F12" s="147">
        <v>11.922859</v>
      </c>
      <c r="G12" s="147">
        <v>39.387997999999996</v>
      </c>
      <c r="H12" s="147">
        <v>49.98881537114524</v>
      </c>
      <c r="I12" s="147">
        <v>155.9356708078329</v>
      </c>
      <c r="J12" s="259">
        <v>0.4907693142115816</v>
      </c>
      <c r="K12" s="145">
        <v>0.026151</v>
      </c>
      <c r="L12" s="144">
        <v>0</v>
      </c>
      <c r="M12" s="147">
        <v>1.9821969654364113</v>
      </c>
      <c r="N12" s="176">
        <v>2.5011533264351407</v>
      </c>
      <c r="O12" s="144">
        <v>0.45947799999999994</v>
      </c>
      <c r="P12" s="147">
        <v>9.067212889758554</v>
      </c>
      <c r="Q12" s="146">
        <f t="shared" si="0"/>
        <v>436.1321726644532</v>
      </c>
      <c r="R12" s="144"/>
    </row>
    <row r="13" spans="1:18" ht="12.75">
      <c r="A13" s="117" t="s">
        <v>22</v>
      </c>
      <c r="B13" s="259">
        <v>0.6019381497563113</v>
      </c>
      <c r="C13" s="259">
        <v>6.124774652391705</v>
      </c>
      <c r="D13" s="144">
        <v>189.57866080300897</v>
      </c>
      <c r="E13" s="147">
        <v>84.72222515472093</v>
      </c>
      <c r="F13" s="147">
        <v>10.590549999999999</v>
      </c>
      <c r="G13" s="147">
        <v>34.176106000000004</v>
      </c>
      <c r="H13" s="147">
        <v>43.982293268410984</v>
      </c>
      <c r="I13" s="147">
        <v>78.57911468302177</v>
      </c>
      <c r="J13" s="259">
        <v>0.39768685024368855</v>
      </c>
      <c r="K13" s="145">
        <v>0.019367000000000002</v>
      </c>
      <c r="L13" s="144">
        <v>0</v>
      </c>
      <c r="M13" s="147">
        <v>2.0324120681706694</v>
      </c>
      <c r="N13" s="176">
        <v>2.8723884512463274</v>
      </c>
      <c r="O13" s="144">
        <v>0.427401</v>
      </c>
      <c r="P13" s="147">
        <v>8.508759889758554</v>
      </c>
      <c r="Q13" s="146">
        <f t="shared" si="0"/>
        <v>462.61367797072995</v>
      </c>
      <c r="R13" s="144"/>
    </row>
    <row r="14" spans="1:18" ht="12.75">
      <c r="A14" s="117" t="s">
        <v>23</v>
      </c>
      <c r="B14" s="259">
        <v>0.604230030044218</v>
      </c>
      <c r="C14" s="259">
        <v>7.439230652391706</v>
      </c>
      <c r="D14" s="144">
        <v>136.1836869729965</v>
      </c>
      <c r="E14" s="147">
        <v>85.07302221792729</v>
      </c>
      <c r="F14" s="147">
        <v>10.331394</v>
      </c>
      <c r="G14" s="147">
        <v>32.90254</v>
      </c>
      <c r="H14" s="147">
        <v>44.959214652050655</v>
      </c>
      <c r="I14" s="147">
        <v>123.40872954520952</v>
      </c>
      <c r="J14" s="259">
        <v>0.20421596995578178</v>
      </c>
      <c r="K14" s="145">
        <v>0.006772</v>
      </c>
      <c r="L14" s="144">
        <v>0</v>
      </c>
      <c r="M14" s="147">
        <v>1.169718684531006</v>
      </c>
      <c r="N14" s="176">
        <v>1.9465535890585697</v>
      </c>
      <c r="O14" s="144">
        <v>0.574099</v>
      </c>
      <c r="P14" s="147">
        <v>8.189774889758555</v>
      </c>
      <c r="Q14" s="146">
        <f t="shared" si="0"/>
        <v>452.9931822039238</v>
      </c>
      <c r="R14" s="144"/>
    </row>
    <row r="15" spans="1:18" ht="12.75">
      <c r="A15" s="117" t="s">
        <v>24</v>
      </c>
      <c r="B15" s="259">
        <v>0.7941988567891561</v>
      </c>
      <c r="C15" s="259">
        <v>7.5172346523917035</v>
      </c>
      <c r="D15" s="144">
        <v>156.25879665350283</v>
      </c>
      <c r="E15" s="147">
        <v>79.58254234873425</v>
      </c>
      <c r="F15" s="147">
        <v>9.323356</v>
      </c>
      <c r="G15" s="147">
        <v>30.963123000000003</v>
      </c>
      <c r="H15" s="147">
        <v>42.0752777114054</v>
      </c>
      <c r="I15" s="147">
        <v>71.50836788062591</v>
      </c>
      <c r="J15" s="259">
        <v>0.13789714321084376</v>
      </c>
      <c r="K15" s="145">
        <v>0.002355</v>
      </c>
      <c r="L15" s="144">
        <v>0</v>
      </c>
      <c r="M15" s="147">
        <v>1.6474876251762518</v>
      </c>
      <c r="N15" s="176">
        <v>2.389651253642188</v>
      </c>
      <c r="O15" s="144">
        <v>0.16535000000000002</v>
      </c>
      <c r="P15" s="147">
        <v>7.571417889758554</v>
      </c>
      <c r="Q15" s="146">
        <f t="shared" si="0"/>
        <v>409.93705601523715</v>
      </c>
      <c r="R15" s="144"/>
    </row>
    <row r="16" spans="1:18" ht="12.75">
      <c r="A16" s="117" t="s">
        <v>25</v>
      </c>
      <c r="B16" s="259">
        <v>0.49063125390627815</v>
      </c>
      <c r="C16" s="259">
        <v>5.972012652391704</v>
      </c>
      <c r="D16" s="144">
        <v>91.70814551637135</v>
      </c>
      <c r="E16" s="147">
        <v>86.52733254707941</v>
      </c>
      <c r="F16" s="147">
        <v>9.479845000000001</v>
      </c>
      <c r="G16" s="147">
        <v>31.145611</v>
      </c>
      <c r="H16" s="147">
        <v>43.99771280385342</v>
      </c>
      <c r="I16" s="147">
        <v>132.8752416620663</v>
      </c>
      <c r="J16" s="259">
        <v>0.11997574609372183</v>
      </c>
      <c r="K16" s="145">
        <v>0.001485</v>
      </c>
      <c r="L16" s="144">
        <v>0</v>
      </c>
      <c r="M16" s="147">
        <v>1.9974085327282256</v>
      </c>
      <c r="N16" s="176">
        <v>2.705279472201797</v>
      </c>
      <c r="O16" s="144">
        <v>0.4507049999999999</v>
      </c>
      <c r="P16" s="147">
        <v>5.079622889758554</v>
      </c>
      <c r="Q16" s="146">
        <f t="shared" si="0"/>
        <v>412.5510090764508</v>
      </c>
      <c r="R16" s="144"/>
    </row>
    <row r="17" spans="1:18" ht="12.75">
      <c r="A17" s="117" t="s">
        <v>26</v>
      </c>
      <c r="B17" s="259">
        <v>0.7806776486424486</v>
      </c>
      <c r="C17" s="259">
        <v>5.993013652391704</v>
      </c>
      <c r="D17" s="144">
        <v>255.19195704545854</v>
      </c>
      <c r="E17" s="147">
        <v>91.47969097479748</v>
      </c>
      <c r="F17" s="147">
        <v>9.902514</v>
      </c>
      <c r="G17" s="147">
        <v>32.548597</v>
      </c>
      <c r="H17" s="147">
        <v>44.98600731509244</v>
      </c>
      <c r="I17" s="147">
        <v>136.3962474710984</v>
      </c>
      <c r="J17" s="259">
        <v>0.14267535135755136</v>
      </c>
      <c r="K17" s="145">
        <v>0.0022559999999999998</v>
      </c>
      <c r="L17" s="144">
        <v>0</v>
      </c>
      <c r="M17" s="147">
        <v>2.1191160214891966</v>
      </c>
      <c r="N17" s="176">
        <v>3.0142206631696618</v>
      </c>
      <c r="O17" s="144">
        <v>0.40256699999999995</v>
      </c>
      <c r="P17" s="147">
        <v>5.140016889758554</v>
      </c>
      <c r="Q17" s="146">
        <f>SUM(B17:P17)</f>
        <v>588.0995570332558</v>
      </c>
      <c r="R17" s="144"/>
    </row>
    <row r="18" spans="1:18" ht="12.75">
      <c r="A18" s="117" t="s">
        <v>79</v>
      </c>
      <c r="B18" s="259">
        <v>0.5766991716383095</v>
      </c>
      <c r="C18" s="259">
        <v>5.92790742634133</v>
      </c>
      <c r="D18" s="144">
        <v>69.07137095022877</v>
      </c>
      <c r="E18" s="147">
        <v>76.86747867171654</v>
      </c>
      <c r="F18" s="147">
        <v>9.932187000000003</v>
      </c>
      <c r="G18" s="147">
        <v>32.829978999999994</v>
      </c>
      <c r="H18" s="147">
        <v>41.59121843726682</v>
      </c>
      <c r="I18" s="147">
        <v>67.27818049515159</v>
      </c>
      <c r="J18" s="259">
        <v>0.17119521348747127</v>
      </c>
      <c r="K18" s="145">
        <v>0.00176</v>
      </c>
      <c r="L18" s="144">
        <v>0</v>
      </c>
      <c r="M18" s="147">
        <v>2.0660268993148305</v>
      </c>
      <c r="N18" s="176">
        <v>2.325347639116523</v>
      </c>
      <c r="O18" s="144">
        <v>0.468369</v>
      </c>
      <c r="P18" s="147">
        <v>4.408665889758554</v>
      </c>
      <c r="Q18" s="146">
        <f t="shared" si="0"/>
        <v>313.5163857940206</v>
      </c>
      <c r="R18" s="144"/>
    </row>
    <row r="19" spans="1:18" ht="12.75">
      <c r="A19" s="117" t="s">
        <v>28</v>
      </c>
      <c r="B19" s="259">
        <v>0.6297289768642587</v>
      </c>
      <c r="C19" s="259">
        <v>7.094252652391704</v>
      </c>
      <c r="D19" s="144">
        <v>193.04374025892804</v>
      </c>
      <c r="E19" s="147">
        <v>103.00452279800702</v>
      </c>
      <c r="F19" s="147">
        <v>10.445780999999998</v>
      </c>
      <c r="G19" s="147">
        <v>34.296013</v>
      </c>
      <c r="H19" s="147">
        <v>44.34113831307586</v>
      </c>
      <c r="I19" s="147">
        <v>134.37794345524617</v>
      </c>
      <c r="J19" s="259">
        <v>0.2254500231357412</v>
      </c>
      <c r="K19" s="145">
        <v>0.007077</v>
      </c>
      <c r="L19" s="144">
        <v>0</v>
      </c>
      <c r="M19" s="147">
        <v>1.8266130235057974</v>
      </c>
      <c r="N19" s="176">
        <v>2.7144666790219483</v>
      </c>
      <c r="O19" s="144">
        <v>0.506281</v>
      </c>
      <c r="P19" s="147">
        <v>4.830490889758554</v>
      </c>
      <c r="Q19" s="146">
        <f t="shared" si="0"/>
        <v>537.3434990699351</v>
      </c>
      <c r="R19" s="144"/>
    </row>
    <row r="20" spans="1:18" ht="12.75">
      <c r="A20" s="117" t="s">
        <v>29</v>
      </c>
      <c r="B20" s="259">
        <v>0.5604854481511216</v>
      </c>
      <c r="C20" s="259">
        <v>5.989004652391705</v>
      </c>
      <c r="D20" s="144">
        <v>170.67184734438936</v>
      </c>
      <c r="E20" s="147">
        <v>103.30086816402357</v>
      </c>
      <c r="F20" s="147">
        <v>10.2581</v>
      </c>
      <c r="G20" s="147">
        <v>33.896471</v>
      </c>
      <c r="H20" s="147">
        <v>42.558968699220046</v>
      </c>
      <c r="I20" s="147">
        <v>86.762546749088</v>
      </c>
      <c r="J20" s="259">
        <v>0.22990855184887846</v>
      </c>
      <c r="K20" s="145">
        <v>0.006847000000000001</v>
      </c>
      <c r="L20" s="144">
        <v>0</v>
      </c>
      <c r="M20" s="147">
        <v>1.8389486373615949</v>
      </c>
      <c r="N20" s="176">
        <v>2.674835385180087</v>
      </c>
      <c r="O20" s="144">
        <v>0.13811</v>
      </c>
      <c r="P20" s="147">
        <v>4.282298889758554</v>
      </c>
      <c r="Q20" s="146">
        <f t="shared" si="0"/>
        <v>463.169240521413</v>
      </c>
      <c r="R20" s="144"/>
    </row>
    <row r="21" spans="1:18" ht="12.75">
      <c r="A21" s="136" t="s">
        <v>30</v>
      </c>
      <c r="B21" s="262">
        <v>0.8261232163270311</v>
      </c>
      <c r="C21" s="264">
        <v>7.397278652391705</v>
      </c>
      <c r="D21" s="148">
        <v>110.33688509584458</v>
      </c>
      <c r="E21" s="149">
        <v>92.58320021015679</v>
      </c>
      <c r="F21" s="149">
        <v>10.889383</v>
      </c>
      <c r="G21" s="149">
        <v>35.151595</v>
      </c>
      <c r="H21" s="149">
        <v>46.799928643256706</v>
      </c>
      <c r="I21" s="149">
        <v>142.09531028648965</v>
      </c>
      <c r="J21" s="259">
        <v>0.2153347836729687</v>
      </c>
      <c r="K21" s="145">
        <v>0.004157</v>
      </c>
      <c r="L21" s="148">
        <v>0</v>
      </c>
      <c r="M21" s="149">
        <v>1.6329756933249486</v>
      </c>
      <c r="N21" s="177">
        <v>2.546449847778464</v>
      </c>
      <c r="O21" s="148">
        <v>0.36048899999999995</v>
      </c>
      <c r="P21" s="149">
        <v>5.154267889758554</v>
      </c>
      <c r="Q21" s="150">
        <f t="shared" si="0"/>
        <v>455.99337831900147</v>
      </c>
      <c r="R21" s="144"/>
    </row>
    <row r="22" spans="1:18" ht="12.75">
      <c r="A22" s="406" t="s">
        <v>11</v>
      </c>
      <c r="B22" s="151">
        <f aca="true" t="shared" si="1" ref="B22:P22">SUM(B10:B21)</f>
        <v>7.603214188905923</v>
      </c>
      <c r="C22" s="260">
        <f t="shared" si="1"/>
        <v>77.70738760265007</v>
      </c>
      <c r="D22" s="153">
        <f t="shared" si="1"/>
        <v>1760.0816319386731</v>
      </c>
      <c r="E22" s="151">
        <f t="shared" si="1"/>
        <v>1025.6175048936984</v>
      </c>
      <c r="F22" s="151">
        <f t="shared" si="1"/>
        <v>124.54534999999998</v>
      </c>
      <c r="G22" s="151">
        <f t="shared" si="1"/>
        <v>411.996341</v>
      </c>
      <c r="H22" s="151">
        <f t="shared" si="1"/>
        <v>537.8400376386755</v>
      </c>
      <c r="I22" s="152">
        <f t="shared" si="1"/>
        <v>1393.204851695308</v>
      </c>
      <c r="J22" s="260">
        <f t="shared" si="1"/>
        <v>3.185584196219857</v>
      </c>
      <c r="K22" s="153">
        <f t="shared" si="1"/>
        <v>0.12103099999999997</v>
      </c>
      <c r="L22" s="153">
        <f t="shared" si="1"/>
        <v>0</v>
      </c>
      <c r="M22" s="151">
        <f t="shared" si="1"/>
        <v>23.403902400304215</v>
      </c>
      <c r="N22" s="151">
        <f t="shared" si="1"/>
        <v>30.92118591590916</v>
      </c>
      <c r="O22" s="153">
        <f t="shared" si="1"/>
        <v>7.276286000000001</v>
      </c>
      <c r="P22" s="152">
        <f t="shared" si="1"/>
        <v>80.02045167710266</v>
      </c>
      <c r="Q22" s="175">
        <f t="shared" si="0"/>
        <v>5483.5247601474475</v>
      </c>
      <c r="R22" s="268"/>
    </row>
    <row r="23" spans="1:30" ht="15.75">
      <c r="A23" s="407"/>
      <c r="B23" s="413">
        <f>+SUM(B22:D22)</f>
        <v>1845.3922337302292</v>
      </c>
      <c r="C23" s="414"/>
      <c r="D23" s="414"/>
      <c r="E23" s="154">
        <f>SUM(E22)</f>
        <v>1025.6175048936984</v>
      </c>
      <c r="F23" s="413">
        <f>SUM(F22:I22)</f>
        <v>2467.5865803339834</v>
      </c>
      <c r="G23" s="414"/>
      <c r="H23" s="414"/>
      <c r="I23" s="414"/>
      <c r="J23" s="443">
        <f>SUM(J22:L22)</f>
        <v>3.3066151962198567</v>
      </c>
      <c r="K23" s="444"/>
      <c r="L23" s="445"/>
      <c r="M23" s="443">
        <f>SUM(M22:N22)</f>
        <v>54.325088316213375</v>
      </c>
      <c r="N23" s="445"/>
      <c r="O23" s="446">
        <f>SUM(O22:P22)</f>
        <v>87.29673767710266</v>
      </c>
      <c r="P23" s="444"/>
      <c r="Q23" s="183">
        <f>SUM(B23:P23)</f>
        <v>5483.5247601474475</v>
      </c>
      <c r="R23" s="269"/>
      <c r="S23" s="277">
        <f>+B23+J23</f>
        <v>1848.698848926449</v>
      </c>
      <c r="T23" s="278">
        <f>+F23+M23</f>
        <v>2521.9116686501966</v>
      </c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</row>
    <row r="24" spans="1:30" ht="13.5" thickBot="1">
      <c r="A24" s="408"/>
      <c r="B24" s="415">
        <f>+B23/$Q$23</f>
        <v>0.336533947497049</v>
      </c>
      <c r="C24" s="427"/>
      <c r="D24" s="427"/>
      <c r="E24" s="155">
        <f>+E23/Q23</f>
        <v>0.18703617650230514</v>
      </c>
      <c r="F24" s="415">
        <f>+F23/Q23</f>
        <v>0.4500000799244375</v>
      </c>
      <c r="G24" s="427"/>
      <c r="H24" s="427"/>
      <c r="I24" s="427"/>
      <c r="J24" s="422">
        <f>+J23/Q23</f>
        <v>0.0006030090755222457</v>
      </c>
      <c r="K24" s="423"/>
      <c r="L24" s="424"/>
      <c r="M24" s="415">
        <f>+M23/Q23</f>
        <v>0.00990696508038611</v>
      </c>
      <c r="N24" s="416"/>
      <c r="O24" s="427">
        <f>+O23/Q23</f>
        <v>0.015919821920299913</v>
      </c>
      <c r="P24" s="427"/>
      <c r="Q24" s="156"/>
      <c r="R24" s="270"/>
      <c r="S24" s="279">
        <f>+SUM(B23:I23)</f>
        <v>5338.596318957911</v>
      </c>
      <c r="T24" s="280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</row>
    <row r="25" spans="2:30" ht="12.75">
      <c r="B25" s="265"/>
      <c r="C25" s="266"/>
      <c r="D25" s="266"/>
      <c r="E25" s="266"/>
      <c r="F25" s="266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S25" s="281">
        <f>+SUM(J23:N23)</f>
        <v>57.63170351243323</v>
      </c>
      <c r="T25" s="280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</row>
    <row r="26" spans="1:30" ht="12.75">
      <c r="A26" t="s">
        <v>42</v>
      </c>
      <c r="B26" s="2"/>
      <c r="C26" s="2"/>
      <c r="D26" s="2"/>
      <c r="E26" s="2"/>
      <c r="P26" s="3"/>
      <c r="S26" s="282">
        <f>+M23+F23</f>
        <v>2521.9116686501966</v>
      </c>
      <c r="T26" s="283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</row>
    <row r="27" spans="2:30" ht="12.75">
      <c r="B27" s="2"/>
      <c r="C27" s="2"/>
      <c r="D27" s="2"/>
      <c r="E27" s="2"/>
      <c r="P27" s="3"/>
      <c r="S27" s="273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</row>
    <row r="28" spans="2:30" ht="12.75">
      <c r="B28" s="2"/>
      <c r="C28" s="2"/>
      <c r="D28" s="2"/>
      <c r="E28" s="2"/>
      <c r="P28" s="3"/>
      <c r="S28" s="273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</row>
    <row r="29" spans="2:30" ht="12.75">
      <c r="B29" s="2"/>
      <c r="C29" s="2"/>
      <c r="D29" s="2"/>
      <c r="E29" s="2"/>
      <c r="P29" s="3"/>
      <c r="S29" s="273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</row>
    <row r="30" spans="2:30" ht="12.75">
      <c r="B30" s="2"/>
      <c r="C30" s="2"/>
      <c r="D30" s="2"/>
      <c r="E30" s="2"/>
      <c r="P30" s="3"/>
      <c r="S30" s="273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</row>
    <row r="31" spans="2:30" ht="12.75">
      <c r="B31" s="2"/>
      <c r="C31" s="2"/>
      <c r="D31" s="2"/>
      <c r="E31" s="2"/>
      <c r="P31" s="3"/>
      <c r="S31" s="273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</row>
    <row r="32" spans="2:30" ht="12.75">
      <c r="B32" s="2"/>
      <c r="C32" s="2"/>
      <c r="D32" s="2"/>
      <c r="E32" s="2"/>
      <c r="P32" s="3"/>
      <c r="S32" s="273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</row>
    <row r="33" spans="2:30" ht="12.75">
      <c r="B33" s="2"/>
      <c r="C33" s="2"/>
      <c r="D33" s="2"/>
      <c r="E33" s="2"/>
      <c r="P33" s="3"/>
      <c r="S33" s="273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</row>
    <row r="34" spans="2:30" ht="12.75">
      <c r="B34" s="2"/>
      <c r="C34" s="2"/>
      <c r="D34" s="2"/>
      <c r="E34" s="2"/>
      <c r="P34" s="3"/>
      <c r="S34" s="273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</row>
    <row r="35" spans="2:30" ht="12.75">
      <c r="B35" s="2"/>
      <c r="C35" s="2"/>
      <c r="D35" s="2"/>
      <c r="E35" s="2"/>
      <c r="O35" s="3"/>
      <c r="P35" s="3"/>
      <c r="Q35" s="3"/>
      <c r="R35" s="3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</row>
    <row r="36" spans="2:30" ht="12.75">
      <c r="B36" s="2"/>
      <c r="C36" s="2"/>
      <c r="D36" s="2"/>
      <c r="E36" s="2"/>
      <c r="O36" s="3"/>
      <c r="P36" s="3"/>
      <c r="Q36" s="3"/>
      <c r="R36" s="3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</row>
    <row r="37" spans="2:30" ht="12.75">
      <c r="B37" s="2"/>
      <c r="C37" s="2"/>
      <c r="D37" s="2"/>
      <c r="E37" s="2"/>
      <c r="O37" s="3"/>
      <c r="P37" s="3"/>
      <c r="Q37" s="3"/>
      <c r="R37" s="3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</row>
    <row r="38" spans="2:30" ht="12.75">
      <c r="B38" s="2"/>
      <c r="C38" s="2"/>
      <c r="D38" s="2"/>
      <c r="E38" s="2"/>
      <c r="S38" s="271"/>
      <c r="T38" s="387"/>
      <c r="U38" s="387"/>
      <c r="V38" s="387"/>
      <c r="W38" s="387"/>
      <c r="X38" s="387"/>
      <c r="Y38" s="271"/>
      <c r="Z38" s="271"/>
      <c r="AA38" s="271"/>
      <c r="AB38" s="271"/>
      <c r="AC38" s="271"/>
      <c r="AD38" s="271"/>
    </row>
    <row r="39" spans="2:30" ht="12.75">
      <c r="B39" s="2"/>
      <c r="C39" s="2"/>
      <c r="D39" s="2"/>
      <c r="E39" s="2"/>
      <c r="S39" s="271"/>
      <c r="T39" s="272"/>
      <c r="U39" s="272"/>
      <c r="V39" s="272"/>
      <c r="W39" s="272"/>
      <c r="X39" s="272"/>
      <c r="Y39" s="271"/>
      <c r="Z39" s="271"/>
      <c r="AA39" s="271"/>
      <c r="AB39" s="271"/>
      <c r="AC39" s="271"/>
      <c r="AD39" s="271"/>
    </row>
    <row r="40" spans="1:30" ht="12.75">
      <c r="A40" s="49"/>
      <c r="S40" s="271"/>
      <c r="T40" s="273"/>
      <c r="U40" s="273"/>
      <c r="V40" s="273"/>
      <c r="W40" s="271"/>
      <c r="X40" s="271"/>
      <c r="Y40" s="271"/>
      <c r="Z40" s="271"/>
      <c r="AA40" s="271"/>
      <c r="AB40" s="271"/>
      <c r="AC40" s="271"/>
      <c r="AD40" s="271"/>
    </row>
    <row r="41" spans="1:30" ht="12.75">
      <c r="A41" s="49"/>
      <c r="S41" s="271"/>
      <c r="T41" s="271"/>
      <c r="U41" s="271"/>
      <c r="V41" s="273"/>
      <c r="W41" s="271"/>
      <c r="X41" s="271"/>
      <c r="Y41" s="271"/>
      <c r="Z41" s="271"/>
      <c r="AA41" s="271"/>
      <c r="AB41" s="271"/>
      <c r="AC41" s="271"/>
      <c r="AD41" s="271"/>
    </row>
    <row r="42" spans="1:30" ht="12.75">
      <c r="A42" s="49"/>
      <c r="S42" s="271"/>
      <c r="T42" s="273"/>
      <c r="U42" s="273"/>
      <c r="V42" s="273"/>
      <c r="W42" s="273"/>
      <c r="X42" s="273"/>
      <c r="Y42" s="271"/>
      <c r="Z42" s="271"/>
      <c r="AA42" s="271"/>
      <c r="AB42" s="271"/>
      <c r="AC42" s="271"/>
      <c r="AD42" s="271"/>
    </row>
    <row r="43" spans="1:30" ht="12.75">
      <c r="A43" s="49"/>
      <c r="S43" s="284" t="s">
        <v>2</v>
      </c>
      <c r="T43" s="285"/>
      <c r="U43" s="285"/>
      <c r="V43" s="286"/>
      <c r="W43" s="287"/>
      <c r="X43" s="295"/>
      <c r="Y43" s="296" t="s">
        <v>3</v>
      </c>
      <c r="Z43" s="285"/>
      <c r="AA43" s="287"/>
      <c r="AB43" s="271"/>
      <c r="AC43" s="271"/>
      <c r="AD43" s="271"/>
    </row>
    <row r="44" spans="1:30" ht="12.75">
      <c r="A44" s="49"/>
      <c r="S44" s="288" t="s">
        <v>43</v>
      </c>
      <c r="T44" s="273">
        <f>+B23</f>
        <v>1845.3922337302292</v>
      </c>
      <c r="U44" s="275"/>
      <c r="V44" s="271"/>
      <c r="W44" s="289"/>
      <c r="X44" s="297"/>
      <c r="Y44" s="271" t="s">
        <v>43</v>
      </c>
      <c r="Z44" s="273">
        <f>+J23</f>
        <v>3.3066151962198567</v>
      </c>
      <c r="AA44" s="298">
        <f>+Z44/Z47</f>
        <v>0.05737493418889658</v>
      </c>
      <c r="AB44" s="271"/>
      <c r="AC44" s="271"/>
      <c r="AD44" s="271"/>
    </row>
    <row r="45" spans="1:30" ht="12.75">
      <c r="A45" s="49"/>
      <c r="S45" s="288" t="s">
        <v>44</v>
      </c>
      <c r="T45" s="273">
        <f>+E23</f>
        <v>1025.6175048936984</v>
      </c>
      <c r="U45" s="275"/>
      <c r="V45" s="271"/>
      <c r="W45" s="289"/>
      <c r="X45" s="297"/>
      <c r="Y45" s="271" t="s">
        <v>44</v>
      </c>
      <c r="Z45" s="273"/>
      <c r="AA45" s="298"/>
      <c r="AB45" s="271"/>
      <c r="AC45" s="271"/>
      <c r="AD45" s="271"/>
    </row>
    <row r="46" spans="19:30" ht="12.75">
      <c r="S46" s="288" t="s">
        <v>45</v>
      </c>
      <c r="T46" s="273">
        <f>+F23</f>
        <v>2467.5865803339834</v>
      </c>
      <c r="U46" s="275"/>
      <c r="V46" s="271"/>
      <c r="W46" s="289"/>
      <c r="X46" s="297"/>
      <c r="Y46" s="271" t="s">
        <v>45</v>
      </c>
      <c r="Z46" s="273">
        <f>+M23</f>
        <v>54.325088316213375</v>
      </c>
      <c r="AA46" s="298">
        <f>+Z46/Z47</f>
        <v>0.9426250658111034</v>
      </c>
      <c r="AB46" s="271"/>
      <c r="AC46" s="271"/>
      <c r="AD46" s="271"/>
    </row>
    <row r="47" spans="19:30" ht="12.75">
      <c r="S47" s="288"/>
      <c r="T47" s="273">
        <f>SUM(T44:T46)</f>
        <v>5338.596318957911</v>
      </c>
      <c r="U47" s="271"/>
      <c r="V47" s="271"/>
      <c r="W47" s="289"/>
      <c r="X47" s="288"/>
      <c r="Y47" s="271"/>
      <c r="Z47" s="273">
        <f>SUM(Z44:Z46)</f>
        <v>57.63170351243323</v>
      </c>
      <c r="AA47" s="289"/>
      <c r="AB47" s="271"/>
      <c r="AC47" s="271"/>
      <c r="AD47" s="271"/>
    </row>
    <row r="48" spans="19:30" ht="12.75">
      <c r="S48" s="288"/>
      <c r="T48" s="272" t="s">
        <v>7</v>
      </c>
      <c r="U48" s="272" t="s">
        <v>1</v>
      </c>
      <c r="V48" s="272" t="s">
        <v>5</v>
      </c>
      <c r="W48" s="290" t="s">
        <v>6</v>
      </c>
      <c r="X48" s="288"/>
      <c r="Y48" s="271"/>
      <c r="Z48" s="272" t="s">
        <v>1</v>
      </c>
      <c r="AA48" s="290" t="s">
        <v>7</v>
      </c>
      <c r="AB48" s="272"/>
      <c r="AC48" s="272"/>
      <c r="AD48" s="271"/>
    </row>
    <row r="49" spans="19:30" ht="12.75">
      <c r="S49" s="291" t="s">
        <v>45</v>
      </c>
      <c r="T49" s="273">
        <f>+I22</f>
        <v>1393.204851695308</v>
      </c>
      <c r="U49" s="273">
        <f>+H22</f>
        <v>537.8400376386755</v>
      </c>
      <c r="V49" s="273">
        <f>+G22</f>
        <v>411.996341</v>
      </c>
      <c r="W49" s="289">
        <f>+F22</f>
        <v>124.54534999999998</v>
      </c>
      <c r="X49" s="281">
        <f>SUM(T49:W49)</f>
        <v>2467.5865803339834</v>
      </c>
      <c r="Y49" s="274" t="s">
        <v>45</v>
      </c>
      <c r="Z49" s="273">
        <f>+M22</f>
        <v>23.403902400304215</v>
      </c>
      <c r="AA49" s="289">
        <f>+N22</f>
        <v>30.92118591590916</v>
      </c>
      <c r="AB49" s="273"/>
      <c r="AC49" s="273"/>
      <c r="AD49" s="273">
        <f>SUM(Z49:AC49)</f>
        <v>54.325088316213375</v>
      </c>
    </row>
    <row r="50" spans="19:30" ht="12.75">
      <c r="S50" s="292"/>
      <c r="T50" s="293">
        <f>+T49/$X$49</f>
        <v>0.5646022161081539</v>
      </c>
      <c r="U50" s="293">
        <f>+U49/$X$49</f>
        <v>0.2179619722060086</v>
      </c>
      <c r="V50" s="293">
        <f>+V49/$X$49</f>
        <v>0.16696327670263023</v>
      </c>
      <c r="W50" s="294">
        <f>+W49/$X$49</f>
        <v>0.050472534983207355</v>
      </c>
      <c r="X50" s="292"/>
      <c r="Y50" s="299"/>
      <c r="Z50" s="300">
        <f>+Z49/AD49</f>
        <v>0.43081204514709087</v>
      </c>
      <c r="AA50" s="301">
        <f>+AA49/AD49</f>
        <v>0.5691879548529092</v>
      </c>
      <c r="AB50" s="271"/>
      <c r="AC50" s="271"/>
      <c r="AD50" s="271"/>
    </row>
    <row r="51" spans="19:30" ht="12.75"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</row>
    <row r="53" spans="20:23" ht="12.75">
      <c r="T53" s="158"/>
      <c r="U53" s="158"/>
      <c r="V53" s="158"/>
      <c r="W53" s="158"/>
    </row>
    <row r="57" spans="21:24" ht="12.75">
      <c r="U57" s="3"/>
      <c r="X57" s="3"/>
    </row>
    <row r="61" ht="12.75">
      <c r="A61" s="10"/>
    </row>
  </sheetData>
  <sheetProtection/>
  <mergeCells count="31">
    <mergeCell ref="W38:X38"/>
    <mergeCell ref="Q4:Q9"/>
    <mergeCell ref="J7:L7"/>
    <mergeCell ref="J23:L23"/>
    <mergeCell ref="M23:N23"/>
    <mergeCell ref="O23:P23"/>
    <mergeCell ref="O4:P4"/>
    <mergeCell ref="B4:N4"/>
    <mergeCell ref="B23:D23"/>
    <mergeCell ref="B7:D7"/>
    <mergeCell ref="F7:G7"/>
    <mergeCell ref="H7:I7"/>
    <mergeCell ref="F24:I24"/>
    <mergeCell ref="O5:P6"/>
    <mergeCell ref="B24:D24"/>
    <mergeCell ref="M6:N6"/>
    <mergeCell ref="F6:I6"/>
    <mergeCell ref="O24:P24"/>
    <mergeCell ref="T38:V38"/>
    <mergeCell ref="O7:P7"/>
    <mergeCell ref="J6:L6"/>
    <mergeCell ref="J8:K8"/>
    <mergeCell ref="J5:N5"/>
    <mergeCell ref="A22:A24"/>
    <mergeCell ref="B5:I5"/>
    <mergeCell ref="B8:C8"/>
    <mergeCell ref="F23:I23"/>
    <mergeCell ref="M24:N24"/>
    <mergeCell ref="M7:N7"/>
    <mergeCell ref="B6:D6"/>
    <mergeCell ref="J24:L24"/>
  </mergeCells>
  <printOptions/>
  <pageMargins left="0.7874015748031497" right="0.7874015748031497" top="0.7874015748031497" bottom="0.11811023622047245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LVILCHEZ</dc:creator>
  <cp:keywords/>
  <dc:description/>
  <cp:lastModifiedBy>TEMP_DGE54</cp:lastModifiedBy>
  <cp:lastPrinted>2017-08-14T21:58:51Z</cp:lastPrinted>
  <dcterms:created xsi:type="dcterms:W3CDTF">2002-05-23T19:01:03Z</dcterms:created>
  <dcterms:modified xsi:type="dcterms:W3CDTF">2017-08-21T23:21:21Z</dcterms:modified>
  <cp:category/>
  <cp:version/>
  <cp:contentType/>
  <cp:contentStatus/>
</cp:coreProperties>
</file>